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12090" activeTab="0"/>
  </bookViews>
  <sheets>
    <sheet name="入力" sheetId="1" r:id="rId1"/>
    <sheet name="印刷（１）" sheetId="2" r:id="rId2"/>
    <sheet name="印刷（２）" sheetId="3" r:id="rId3"/>
    <sheet name="データ" sheetId="4" r:id="rId4"/>
  </sheets>
  <definedNames>
    <definedName name="_xlnm.Print_Area" localSheetId="1">'印刷（１）'!$B$1:$AI$53</definedName>
    <definedName name="_xlnm.Print_Area" localSheetId="2">'印刷（２）'!$B$1:$AI$53</definedName>
    <definedName name="_xlnm.Print_Area" localSheetId="0">'入力'!#REF!</definedName>
    <definedName name="支払先住所" localSheetId="2">'データ'!#REF!</definedName>
    <definedName name="支払先住所">'データ'!#REF!</definedName>
  </definedNames>
  <calcPr fullCalcOnLoad="1"/>
</workbook>
</file>

<file path=xl/sharedStrings.xml><?xml version="1.0" encoding="utf-8"?>
<sst xmlns="http://schemas.openxmlformats.org/spreadsheetml/2006/main" count="361" uniqueCount="123">
  <si>
    <t>支払を</t>
  </si>
  <si>
    <t>又は所在地</t>
  </si>
  <si>
    <t>受ける者</t>
  </si>
  <si>
    <t>氏名又は</t>
  </si>
  <si>
    <t>名称</t>
  </si>
  <si>
    <t>(摘要)</t>
  </si>
  <si>
    <t>支払者</t>
  </si>
  <si>
    <t>住所（居所）</t>
  </si>
  <si>
    <t>平成</t>
  </si>
  <si>
    <t>住所(居所)</t>
  </si>
  <si>
    <t>氏名又は名称</t>
  </si>
  <si>
    <t>住所（居所）又は所在地</t>
  </si>
  <si>
    <t>電話番号</t>
  </si>
  <si>
    <t>支払先１</t>
  </si>
  <si>
    <t>（摘要）</t>
  </si>
  <si>
    <t>支払先2</t>
  </si>
  <si>
    <t>支払先3</t>
  </si>
  <si>
    <t>支払先4</t>
  </si>
  <si>
    <t>年分</t>
  </si>
  <si>
    <t>あなたの情報</t>
  </si>
  <si>
    <t>印刷設定</t>
  </si>
  <si>
    <t>支払先１</t>
  </si>
  <si>
    <t>支払先２</t>
  </si>
  <si>
    <t>小林雄紀税理士事務所</t>
  </si>
  <si>
    <t>ゆうき会計事務所　　</t>
  </si>
  <si>
    <r>
      <t>※このページは印刷のページではありません。下の黄色くなっている</t>
    </r>
    <r>
      <rPr>
        <b/>
        <u val="single"/>
        <sz val="11"/>
        <color indexed="8"/>
        <rFont val="ＭＳ Ｐゴシック"/>
        <family val="3"/>
      </rPr>
      <t>「印刷のシート」</t>
    </r>
    <r>
      <rPr>
        <sz val="11"/>
        <color theme="1"/>
        <rFont val="Calibri"/>
        <family val="3"/>
      </rPr>
      <t>を選んで印刷をして下さい。</t>
    </r>
  </si>
  <si>
    <t>　</t>
  </si>
  <si>
    <t>整理欄</t>
  </si>
  <si>
    <t>整理欄①</t>
  </si>
  <si>
    <t>年分　報酬、料金、契約金及び賞金の支払調書</t>
  </si>
  <si>
    <t>平成</t>
  </si>
  <si>
    <t>報</t>
  </si>
  <si>
    <t>区　　　　分</t>
  </si>
  <si>
    <t>①</t>
  </si>
  <si>
    <t>細　　　　目</t>
  </si>
  <si>
    <t>②</t>
  </si>
  <si>
    <t>(電話)</t>
  </si>
  <si>
    <t>支　払　金　額</t>
  </si>
  <si>
    <t xml:space="preserve">309-1　 </t>
  </si>
  <si>
    <t>源 泉 徴 収 税 額</t>
  </si>
  <si>
    <t xml:space="preserve">309-1　 </t>
  </si>
  <si>
    <t>外交員報酬</t>
  </si>
  <si>
    <t>区　　　　分</t>
  </si>
  <si>
    <t>細　　　目</t>
  </si>
  <si>
    <t>源泉徴収税額</t>
  </si>
  <si>
    <t>印刷シート（２）の内容</t>
  </si>
  <si>
    <t>整理欄②</t>
  </si>
  <si>
    <t>（署番号）</t>
  </si>
  <si>
    <t>（整理番号）</t>
  </si>
  <si>
    <t>支払先１</t>
  </si>
  <si>
    <t>支払先２</t>
  </si>
  <si>
    <t>支払先３</t>
  </si>
  <si>
    <t>支払先４</t>
  </si>
  <si>
    <t>支払先５</t>
  </si>
  <si>
    <t>支払先６</t>
  </si>
  <si>
    <t>支払先７</t>
  </si>
  <si>
    <t>支払先８</t>
  </si>
  <si>
    <t>支払先５</t>
  </si>
  <si>
    <t>支払先６</t>
  </si>
  <si>
    <t>支払先７</t>
  </si>
  <si>
    <t>支払先８</t>
  </si>
  <si>
    <t>支払先</t>
  </si>
  <si>
    <t>印刷シート（１）の内容</t>
  </si>
  <si>
    <t>区　分</t>
  </si>
  <si>
    <t>原稿料</t>
  </si>
  <si>
    <t>さし絵料</t>
  </si>
  <si>
    <t>翻訳料</t>
  </si>
  <si>
    <t>通訳料</t>
  </si>
  <si>
    <t>脚本料</t>
  </si>
  <si>
    <t>作曲料</t>
  </si>
  <si>
    <t>講演料</t>
  </si>
  <si>
    <t>教授料</t>
  </si>
  <si>
    <t>税理士報酬</t>
  </si>
  <si>
    <t>弁護士報酬</t>
  </si>
  <si>
    <t>社会保険労務士報酬</t>
  </si>
  <si>
    <t>放送謝金</t>
  </si>
  <si>
    <t>著作権の使用料</t>
  </si>
  <si>
    <t>工業所有権の使用料</t>
  </si>
  <si>
    <t>映画の出演料</t>
  </si>
  <si>
    <t>演劇の出演料</t>
  </si>
  <si>
    <t>ホステス等の報酬</t>
  </si>
  <si>
    <t>契約金</t>
  </si>
  <si>
    <t>広告宣伝のための賞金</t>
  </si>
  <si>
    <t>診療報酬</t>
  </si>
  <si>
    <t>書きおろし初版印税</t>
  </si>
  <si>
    <t>その他の印税</t>
  </si>
  <si>
    <t>区分</t>
  </si>
  <si>
    <t>支払金額</t>
  </si>
  <si>
    <t>支払金額２</t>
  </si>
  <si>
    <t>支払金額３</t>
  </si>
  <si>
    <t>支払金額４</t>
  </si>
  <si>
    <t>支払金額５</t>
  </si>
  <si>
    <t>支払金額６</t>
  </si>
  <si>
    <t>支払金額７</t>
  </si>
  <si>
    <t>支払金額８</t>
  </si>
  <si>
    <t>区分２</t>
  </si>
  <si>
    <t>区分３</t>
  </si>
  <si>
    <t>区分４</t>
  </si>
  <si>
    <t>区分５</t>
  </si>
  <si>
    <t>細目２</t>
  </si>
  <si>
    <t>細目</t>
  </si>
  <si>
    <t>細目３</t>
  </si>
  <si>
    <t>細目４</t>
  </si>
  <si>
    <t>細目５</t>
  </si>
  <si>
    <t>源泉２</t>
  </si>
  <si>
    <t>源泉３</t>
  </si>
  <si>
    <t>源泉４</t>
  </si>
  <si>
    <t>源泉５</t>
  </si>
  <si>
    <t>源泉６</t>
  </si>
  <si>
    <t>源泉７</t>
  </si>
  <si>
    <t>源泉８</t>
  </si>
  <si>
    <t>源泉</t>
  </si>
  <si>
    <t>摘要</t>
  </si>
  <si>
    <t>名称</t>
  </si>
  <si>
    <t>住所</t>
  </si>
  <si>
    <t>支払金額９</t>
  </si>
  <si>
    <t>支払金額１０</t>
  </si>
  <si>
    <t>源泉９</t>
  </si>
  <si>
    <t>源泉１０</t>
  </si>
  <si>
    <t>　　※その支払先をどこに印刷するかの参考資料</t>
  </si>
  <si>
    <t>ゆうき会計事務所</t>
  </si>
  <si>
    <t>小林雄紀税理士事務所</t>
  </si>
  <si>
    <t>　印刷シートの切取り線は、不要な場合は、削除することができます。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</si>
</sst>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0_);[Red]\(0\)"/>
    <numFmt numFmtId="183" formatCode="#,##0_);[Red]\(#,##0\)"/>
  </numFmts>
  <fonts count="60">
    <font>
      <sz val="11"/>
      <color theme="1"/>
      <name val="Calibri"/>
      <family val="3"/>
    </font>
    <font>
      <sz val="11"/>
      <color indexed="8"/>
      <name val="ＭＳ Ｐゴシック"/>
      <family val="3"/>
    </font>
    <font>
      <sz val="6"/>
      <name val="ＭＳ Ｐゴシック"/>
      <family val="3"/>
    </font>
    <font>
      <sz val="11"/>
      <name val="ＭＳ 明朝"/>
      <family val="1"/>
    </font>
    <font>
      <sz val="8"/>
      <color indexed="40"/>
      <name val="ＭＳ ゴシック"/>
      <family val="3"/>
    </font>
    <font>
      <sz val="7"/>
      <name val="ＭＳ 明朝"/>
      <family val="1"/>
    </font>
    <font>
      <sz val="8"/>
      <name val="ＭＳ 明朝"/>
      <family val="1"/>
    </font>
    <font>
      <sz val="9"/>
      <name val="ＭＳ 明朝"/>
      <family val="1"/>
    </font>
    <font>
      <sz val="6"/>
      <name val="ＭＳ 明朝"/>
      <family val="1"/>
    </font>
    <font>
      <sz val="10"/>
      <name val="ＭＳ 明朝"/>
      <family val="1"/>
    </font>
    <font>
      <sz val="12"/>
      <name val="ＭＳ 明朝"/>
      <family val="1"/>
    </font>
    <font>
      <b/>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ゴシック"/>
      <family val="3"/>
    </font>
    <font>
      <sz val="9"/>
      <color indexed="8"/>
      <name val="ＭＳ Ｐゴシック"/>
      <family val="3"/>
    </font>
    <font>
      <sz val="12"/>
      <color indexed="8"/>
      <name val="ＭＳ Ｐゴシック"/>
      <family val="3"/>
    </font>
    <font>
      <sz val="11"/>
      <color indexed="48"/>
      <name val="Calibri"/>
      <family val="2"/>
    </font>
    <font>
      <b/>
      <sz val="11"/>
      <color indexed="48"/>
      <name val="ＭＳ ゴシック"/>
      <family val="3"/>
    </font>
    <font>
      <b/>
      <sz val="11"/>
      <color indexed="8"/>
      <name val="ＭＳ ゴシック"/>
      <family val="3"/>
    </font>
    <font>
      <sz val="8"/>
      <color indexed="8"/>
      <name val="ＭＳ Ｐゴシック"/>
      <family val="3"/>
    </font>
    <font>
      <sz val="5"/>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4"/>
      <color theme="1"/>
      <name val="Calibri"/>
      <family val="3"/>
    </font>
    <font>
      <sz val="9"/>
      <color theme="1"/>
      <name val="Calibri"/>
      <family val="3"/>
    </font>
    <font>
      <sz val="12"/>
      <color theme="1"/>
      <name val="Calibri"/>
      <family val="3"/>
    </font>
    <font>
      <sz val="11"/>
      <color rgb="FF2950F7"/>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double"/>
    </border>
    <border>
      <left style="thin"/>
      <right/>
      <top/>
      <bottom/>
    </border>
    <border>
      <left/>
      <right/>
      <top style="thin"/>
      <bottom/>
    </border>
    <border>
      <left/>
      <right/>
      <top style="thin"/>
      <bottom style="thin"/>
    </border>
    <border>
      <left style="hair"/>
      <right/>
      <top style="thin"/>
      <bottom style="thin"/>
    </border>
    <border>
      <left style="thin">
        <color indexed="8"/>
      </left>
      <right/>
      <top style="thin">
        <color indexed="8"/>
      </top>
      <bottom style="thin">
        <color indexed="8"/>
      </bottom>
    </border>
    <border>
      <left style="thin"/>
      <right style="hair"/>
      <top style="thin"/>
      <bottom style="thin"/>
    </border>
    <border>
      <left/>
      <right style="thin"/>
      <top style="thin"/>
      <bottom style="thin"/>
    </border>
    <border>
      <left>
        <color indexed="63"/>
      </left>
      <right style="thin"/>
      <top style="thin"/>
      <bottom style="dotted"/>
    </border>
    <border>
      <left>
        <color indexed="63"/>
      </left>
      <right style="thin"/>
      <top style="dotted"/>
      <bottom style="thin"/>
    </border>
    <border>
      <left style="thin"/>
      <right style="thin"/>
      <top style="thin"/>
      <bottom style="dotted"/>
    </border>
    <border>
      <left>
        <color indexed="63"/>
      </left>
      <right style="thin"/>
      <top>
        <color indexed="63"/>
      </top>
      <bottom>
        <color indexed="63"/>
      </bottom>
    </border>
    <border>
      <left style="thin"/>
      <right/>
      <top style="thin"/>
      <bottom style="thin"/>
    </border>
    <border>
      <left style="dotted"/>
      <right style="thin"/>
      <top style="dotted"/>
      <bottom>
        <color indexed="63"/>
      </bottom>
    </border>
    <border>
      <left style="thin"/>
      <right style="dotted"/>
      <top style="dotted"/>
      <bottom>
        <color indexed="63"/>
      </bottom>
    </border>
    <border>
      <left style="dotted"/>
      <right style="thin"/>
      <top style="dotted"/>
      <bottom style="dotted"/>
    </border>
    <border>
      <left style="thin"/>
      <right style="dotted"/>
      <top style="dotted"/>
      <bottom style="dotted"/>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right style="thin"/>
      <top>
        <color indexed="63"/>
      </top>
      <bottom style="thin"/>
    </border>
    <border>
      <left style="dotted"/>
      <right style="thin"/>
      <top>
        <color indexed="63"/>
      </top>
      <bottom>
        <color indexed="63"/>
      </bottom>
    </border>
    <border>
      <left style="thin"/>
      <right style="dotted"/>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hair"/>
      <top style="thin"/>
      <bottom style="thin"/>
    </border>
    <border>
      <left style="hair"/>
      <right/>
      <top style="hair"/>
      <bottom/>
    </border>
    <border>
      <left/>
      <right/>
      <top style="hair"/>
      <bottom/>
    </border>
    <border>
      <left/>
      <right style="hair"/>
      <top style="hair"/>
      <bottom/>
    </border>
    <border>
      <left style="hair"/>
      <right/>
      <top/>
      <bottom style="hair"/>
    </border>
    <border>
      <left/>
      <right/>
      <top/>
      <bottom style="hair"/>
    </border>
    <border>
      <left/>
      <right style="hair"/>
      <top/>
      <bottom style="hair"/>
    </border>
    <border>
      <left/>
      <right style="thin">
        <color indexed="8"/>
      </right>
      <top style="hair"/>
      <bottom/>
    </border>
    <border>
      <left/>
      <right style="thin">
        <color indexed="8"/>
      </right>
      <top/>
      <bottom style="hair"/>
    </border>
    <border>
      <left style="thin">
        <color indexed="8"/>
      </left>
      <right/>
      <top style="hair"/>
      <bottom/>
    </border>
    <border>
      <left style="thin">
        <color indexed="8"/>
      </left>
      <right/>
      <top/>
      <bottom style="thin">
        <color indexed="8"/>
      </bottom>
    </border>
    <border>
      <left/>
      <right/>
      <top/>
      <bottom style="thin">
        <color indexed="8"/>
      </bottom>
    </border>
    <border>
      <left/>
      <right style="hair"/>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style="thin">
        <color indexed="8"/>
      </right>
      <top/>
      <bottom style="thin">
        <color indexed="8"/>
      </bottom>
    </border>
    <border>
      <left style="hair"/>
      <right/>
      <top style="thin">
        <color indexed="8"/>
      </top>
      <bottom/>
    </border>
    <border>
      <left/>
      <right/>
      <top style="thin">
        <color indexed="8"/>
      </top>
      <bottom/>
    </border>
    <border>
      <left/>
      <right style="thin">
        <color indexed="8"/>
      </right>
      <top style="thin">
        <color indexed="8"/>
      </top>
      <bottom/>
    </border>
    <border>
      <left style="hair"/>
      <right/>
      <top/>
      <bottom/>
    </border>
    <border>
      <left/>
      <right style="thin">
        <color indexed="8"/>
      </right>
      <top/>
      <bottom>
        <color indexed="63"/>
      </bottom>
    </border>
    <border>
      <left style="hair"/>
      <right/>
      <top/>
      <bottom style="thin">
        <color indexed="8"/>
      </bottom>
    </border>
    <border>
      <left/>
      <right style="hair"/>
      <top style="thin">
        <color indexed="8"/>
      </top>
      <bottom/>
    </border>
    <border>
      <left style="thin">
        <color indexed="8"/>
      </left>
      <right style="hair"/>
      <top style="thin">
        <color indexed="8"/>
      </top>
      <bottom>
        <color indexed="63"/>
      </bottom>
    </border>
    <border>
      <left style="thin">
        <color indexed="8"/>
      </left>
      <right style="hair"/>
      <top/>
      <bottom>
        <color indexed="63"/>
      </bottom>
    </border>
    <border>
      <left style="thin">
        <color indexed="8"/>
      </left>
      <right style="hair"/>
      <top>
        <color indexed="63"/>
      </top>
      <bottom style="thin">
        <color indexed="8"/>
      </bottom>
    </border>
    <border>
      <left style="thin">
        <color indexed="8"/>
      </left>
      <right/>
      <top/>
      <bottom style="hair"/>
    </border>
    <border>
      <left style="hair"/>
      <right/>
      <top style="thin">
        <color indexed="8"/>
      </top>
      <bottom style="thin">
        <color indexed="8"/>
      </bottom>
    </border>
    <border>
      <left/>
      <right style="hair"/>
      <top style="thin">
        <color indexed="8"/>
      </top>
      <bottom style="thin">
        <color indexed="8"/>
      </bottom>
    </border>
    <border>
      <left/>
      <right style="hair"/>
      <top/>
      <bottom/>
    </border>
    <border>
      <left style="thin">
        <color indexed="8"/>
      </left>
      <right/>
      <top style="thin">
        <color indexed="8"/>
      </top>
      <bottom/>
    </border>
    <border>
      <left style="thin">
        <color indexed="8"/>
      </left>
      <right/>
      <top style="thin"/>
      <bottom/>
    </border>
    <border>
      <left/>
      <right style="hair"/>
      <top style="thin"/>
      <bottom/>
    </border>
    <border>
      <left style="thin">
        <color indexed="8"/>
      </left>
      <right/>
      <top/>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226">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38" fontId="3" fillId="0" borderId="0" xfId="49" applyFont="1" applyFill="1" applyBorder="1" applyAlignment="1">
      <alignment horizontal="right" vertical="center" wrapText="1"/>
    </xf>
    <xf numFmtId="0" fontId="3" fillId="0" borderId="0" xfId="0" applyFont="1" applyFill="1" applyBorder="1" applyAlignment="1">
      <alignment horizontal="left" vertical="top" wrapText="1"/>
    </xf>
    <xf numFmtId="38" fontId="8" fillId="0" borderId="0" xfId="49" applyFont="1" applyFill="1" applyBorder="1" applyAlignment="1">
      <alignment horizontal="right" vertical="top" wrapText="1"/>
    </xf>
    <xf numFmtId="0" fontId="7"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right" vertical="center" wrapText="1"/>
    </xf>
    <xf numFmtId="0" fontId="7" fillId="0" borderId="0" xfId="0" applyNumberFormat="1" applyFont="1" applyFill="1" applyBorder="1" applyAlignment="1">
      <alignment horizontal="distributed" vertical="center" wrapText="1"/>
    </xf>
    <xf numFmtId="0" fontId="5" fillId="0" borderId="0" xfId="0" applyNumberFormat="1" applyFont="1" applyFill="1" applyBorder="1" applyAlignment="1">
      <alignment horizontal="distributed" vertical="center" wrapText="1"/>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42" fillId="0" borderId="0" xfId="43" applyAlignment="1" applyProtection="1">
      <alignment horizontal="right" vertical="center"/>
      <protection/>
    </xf>
    <xf numFmtId="0" fontId="0" fillId="0" borderId="10" xfId="0" applyBorder="1" applyAlignment="1" applyProtection="1">
      <alignment horizontal="center" vertical="center"/>
      <protection locked="0"/>
    </xf>
    <xf numFmtId="0" fontId="0" fillId="0" borderId="0" xfId="0" applyBorder="1" applyAlignment="1" applyProtection="1">
      <alignment horizontal="center" vertical="center"/>
      <protection/>
    </xf>
    <xf numFmtId="0" fontId="0" fillId="0" borderId="0" xfId="0" applyBorder="1" applyAlignment="1" applyProtection="1">
      <alignment vertical="center" shrinkToFit="1"/>
      <protection/>
    </xf>
    <xf numFmtId="0" fontId="0" fillId="0" borderId="0" xfId="0" applyBorder="1" applyAlignment="1" applyProtection="1">
      <alignment horizontal="distributed" vertical="center"/>
      <protection/>
    </xf>
    <xf numFmtId="0" fontId="0" fillId="0" borderId="0" xfId="0" applyAlignment="1" applyProtection="1">
      <alignment vertical="center"/>
      <protection/>
    </xf>
    <xf numFmtId="0" fontId="56" fillId="0" borderId="0" xfId="0" applyFont="1"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left" vertical="center"/>
      <protection/>
    </xf>
    <xf numFmtId="0" fontId="0" fillId="0" borderId="0" xfId="0" applyBorder="1" applyAlignment="1" applyProtection="1">
      <alignment vertical="center"/>
      <protection/>
    </xf>
    <xf numFmtId="0" fontId="0" fillId="0" borderId="0" xfId="0" applyBorder="1" applyAlignment="1" applyProtection="1">
      <alignment horizontal="center" vertical="center" shrinkToFit="1"/>
      <protection/>
    </xf>
    <xf numFmtId="0" fontId="0" fillId="0" borderId="11" xfId="0" applyBorder="1" applyAlignment="1" applyProtection="1">
      <alignment horizontal="center" vertical="center" shrinkToFit="1"/>
      <protection/>
    </xf>
    <xf numFmtId="0" fontId="0" fillId="0" borderId="11" xfId="0" applyBorder="1" applyAlignment="1" applyProtection="1">
      <alignment horizontal="center" vertical="center"/>
      <protection/>
    </xf>
    <xf numFmtId="0" fontId="0" fillId="0" borderId="11" xfId="0" applyBorder="1" applyAlignment="1" applyProtection="1">
      <alignment horizontal="right" vertical="center"/>
      <protection/>
    </xf>
    <xf numFmtId="0" fontId="0" fillId="0" borderId="11" xfId="0" applyBorder="1" applyAlignment="1" applyProtection="1">
      <alignment vertical="center"/>
      <protection/>
    </xf>
    <xf numFmtId="0" fontId="0" fillId="0" borderId="12" xfId="0" applyBorder="1" applyAlignment="1" applyProtection="1">
      <alignment vertical="center"/>
      <protection/>
    </xf>
    <xf numFmtId="0" fontId="0" fillId="0" borderId="12" xfId="0"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horizontal="center" vertical="center"/>
      <protection/>
    </xf>
    <xf numFmtId="0" fontId="3" fillId="0" borderId="0" xfId="0" applyNumberFormat="1" applyFont="1" applyFill="1" applyBorder="1" applyAlignment="1">
      <alignment horizontal="left" vertical="center" shrinkToFit="1"/>
    </xf>
    <xf numFmtId="0" fontId="9" fillId="0" borderId="0" xfId="0" applyNumberFormat="1" applyFont="1" applyFill="1" applyBorder="1" applyAlignment="1">
      <alignment horizontal="right" vertical="center" shrinkToFit="1"/>
    </xf>
    <xf numFmtId="0" fontId="10" fillId="0" borderId="0" xfId="0" applyNumberFormat="1" applyFont="1" applyAlignment="1">
      <alignment vertical="center"/>
    </xf>
    <xf numFmtId="0" fontId="3" fillId="0" borderId="0" xfId="0" applyNumberFormat="1" applyFont="1" applyAlignment="1">
      <alignment horizontal="right" vertical="center"/>
    </xf>
    <xf numFmtId="0" fontId="3" fillId="0" borderId="0" xfId="0" applyFont="1" applyBorder="1" applyAlignment="1">
      <alignment horizontal="center" vertical="center"/>
    </xf>
    <xf numFmtId="0" fontId="3" fillId="0" borderId="13" xfId="0"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9" fillId="0" borderId="15" xfId="0" applyNumberFormat="1" applyFont="1" applyFill="1" applyBorder="1" applyAlignment="1">
      <alignment horizontal="center" vertical="center" wrapText="1"/>
    </xf>
    <xf numFmtId="0" fontId="6" fillId="0" borderId="16" xfId="0" applyNumberFormat="1" applyFont="1" applyFill="1" applyBorder="1" applyAlignment="1">
      <alignment vertical="top" wrapText="1"/>
    </xf>
    <xf numFmtId="0" fontId="3" fillId="0" borderId="13" xfId="0" applyFont="1" applyBorder="1" applyAlignment="1">
      <alignment vertical="center"/>
    </xf>
    <xf numFmtId="0" fontId="9" fillId="0" borderId="0" xfId="0" applyFont="1" applyAlignment="1">
      <alignment horizontal="right" vertical="center"/>
    </xf>
    <xf numFmtId="0" fontId="9" fillId="0" borderId="0" xfId="0" applyFont="1" applyAlignment="1">
      <alignment vertical="center"/>
    </xf>
    <xf numFmtId="0" fontId="9" fillId="0" borderId="0" xfId="0" applyFont="1" applyAlignment="1">
      <alignment horizontal="left" vertical="center"/>
    </xf>
    <xf numFmtId="0" fontId="7" fillId="0" borderId="17" xfId="0" applyNumberFormat="1" applyFont="1" applyFill="1" applyBorder="1" applyAlignment="1">
      <alignment horizontal="distributed" vertical="center" wrapText="1"/>
    </xf>
    <xf numFmtId="0" fontId="0" fillId="0" borderId="0" xfId="0" applyAlignment="1" applyProtection="1">
      <alignment horizontal="center" vertical="center" shrinkToFit="1"/>
      <protection/>
    </xf>
    <xf numFmtId="0" fontId="0" fillId="0" borderId="10" xfId="0" applyBorder="1" applyAlignment="1" applyProtection="1">
      <alignment horizontal="center" vertical="center"/>
      <protection/>
    </xf>
    <xf numFmtId="0" fontId="0" fillId="0" borderId="0" xfId="0" applyAlignment="1" applyProtection="1">
      <alignment vertical="center" shrinkToFit="1"/>
      <protection/>
    </xf>
    <xf numFmtId="0" fontId="0" fillId="0" borderId="18" xfId="0" applyBorder="1" applyAlignment="1" applyProtection="1">
      <alignment horizontal="center" vertical="center"/>
      <protection/>
    </xf>
    <xf numFmtId="49" fontId="0" fillId="0" borderId="10" xfId="0" applyNumberFormat="1" applyBorder="1" applyAlignment="1" applyProtection="1">
      <alignment horizontal="center" vertical="center" shrinkToFit="1"/>
      <protection locked="0"/>
    </xf>
    <xf numFmtId="183" fontId="0" fillId="0" borderId="19" xfId="49" applyNumberFormat="1" applyFont="1" applyBorder="1" applyAlignment="1" applyProtection="1">
      <alignment horizontal="right" vertical="center" shrinkToFit="1"/>
      <protection locked="0"/>
    </xf>
    <xf numFmtId="183" fontId="0" fillId="0" borderId="20" xfId="49" applyNumberFormat="1" applyFont="1" applyBorder="1" applyAlignment="1" applyProtection="1">
      <alignment horizontal="right" vertical="center" shrinkToFit="1"/>
      <protection locked="0"/>
    </xf>
    <xf numFmtId="183" fontId="0" fillId="0" borderId="19" xfId="49" applyNumberFormat="1" applyFont="1" applyBorder="1" applyAlignment="1" applyProtection="1">
      <alignment vertical="center" shrinkToFit="1"/>
      <protection locked="0"/>
    </xf>
    <xf numFmtId="183" fontId="0" fillId="0" borderId="21" xfId="49" applyNumberFormat="1" applyFont="1" applyBorder="1" applyAlignment="1" applyProtection="1">
      <alignment horizontal="right" vertical="center" shrinkToFit="1"/>
      <protection locked="0"/>
    </xf>
    <xf numFmtId="183" fontId="0" fillId="0" borderId="22" xfId="49" applyNumberFormat="1" applyFont="1" applyBorder="1" applyAlignment="1" applyProtection="1">
      <alignment horizontal="right" vertical="center" shrinkToFit="1"/>
      <protection locked="0"/>
    </xf>
    <xf numFmtId="0" fontId="0" fillId="0" borderId="0" xfId="0" applyBorder="1" applyAlignment="1" applyProtection="1">
      <alignment horizontal="right" vertical="center"/>
      <protection/>
    </xf>
    <xf numFmtId="49" fontId="0" fillId="0" borderId="12" xfId="0" applyNumberFormat="1" applyBorder="1" applyAlignment="1" applyProtection="1">
      <alignment horizontal="right" vertical="center"/>
      <protection/>
    </xf>
    <xf numFmtId="49" fontId="0" fillId="0" borderId="0" xfId="0" applyNumberFormat="1" applyBorder="1" applyAlignment="1" applyProtection="1">
      <alignment horizontal="center" vertical="center"/>
      <protection/>
    </xf>
    <xf numFmtId="49" fontId="57" fillId="0" borderId="0" xfId="0" applyNumberFormat="1" applyFont="1" applyBorder="1" applyAlignment="1" applyProtection="1">
      <alignment horizontal="right" vertical="center"/>
      <protection/>
    </xf>
    <xf numFmtId="0" fontId="0" fillId="0" borderId="11" xfId="0" applyBorder="1" applyAlignment="1" applyProtection="1">
      <alignment vertical="center"/>
      <protection/>
    </xf>
    <xf numFmtId="0" fontId="0" fillId="0" borderId="0" xfId="0" applyAlignment="1">
      <alignment horizontal="center" vertical="center"/>
    </xf>
    <xf numFmtId="0" fontId="0" fillId="0" borderId="0" xfId="0" applyAlignment="1">
      <alignment horizontal="center" vertical="center" shrinkToFit="1"/>
    </xf>
    <xf numFmtId="0" fontId="58" fillId="0" borderId="10" xfId="0" applyFont="1" applyBorder="1" applyAlignment="1" applyProtection="1">
      <alignment horizontal="center" vertical="center"/>
      <protection locked="0"/>
    </xf>
    <xf numFmtId="0" fontId="0" fillId="0" borderId="10" xfId="0" applyBorder="1" applyAlignment="1">
      <alignment horizontal="center" vertical="center"/>
    </xf>
    <xf numFmtId="0" fontId="0" fillId="0" borderId="10" xfId="0" applyBorder="1" applyAlignment="1">
      <alignment horizontal="center" vertical="center" shrinkToFit="1"/>
    </xf>
    <xf numFmtId="38" fontId="0" fillId="0" borderId="10" xfId="49" applyFont="1" applyBorder="1" applyAlignment="1">
      <alignment horizontal="center" vertical="center" shrinkToFit="1"/>
    </xf>
    <xf numFmtId="0" fontId="0" fillId="0" borderId="10" xfId="0" applyBorder="1" applyAlignment="1">
      <alignment vertical="center"/>
    </xf>
    <xf numFmtId="0" fontId="0" fillId="33" borderId="10" xfId="0" applyFill="1" applyBorder="1" applyAlignment="1">
      <alignment horizontal="center" vertical="center"/>
    </xf>
    <xf numFmtId="0" fontId="0" fillId="33" borderId="10" xfId="0" applyFill="1" applyBorder="1" applyAlignment="1">
      <alignment vertical="center"/>
    </xf>
    <xf numFmtId="0" fontId="0" fillId="33" borderId="10" xfId="0" applyFill="1" applyBorder="1" applyAlignment="1">
      <alignment horizontal="center" vertical="center" shrinkToFit="1"/>
    </xf>
    <xf numFmtId="0" fontId="0" fillId="0" borderId="0" xfId="0" applyAlignment="1" applyProtection="1">
      <alignment horizontal="center" vertical="center" shrinkToFit="1"/>
      <protection/>
    </xf>
    <xf numFmtId="0" fontId="42" fillId="0" borderId="0" xfId="43" applyAlignment="1" applyProtection="1">
      <alignment horizontal="right" vertical="center"/>
      <protection/>
    </xf>
    <xf numFmtId="0" fontId="0" fillId="0" borderId="10" xfId="0" applyBorder="1" applyAlignment="1" applyProtection="1">
      <alignment horizontal="center" vertical="center" shrinkToFit="1"/>
      <protection locked="0"/>
    </xf>
    <xf numFmtId="0" fontId="42" fillId="0" borderId="0" xfId="43" applyAlignment="1" applyProtection="1">
      <alignment vertical="center"/>
      <protection/>
    </xf>
    <xf numFmtId="0" fontId="59" fillId="0" borderId="0" xfId="0" applyFont="1" applyAlignment="1">
      <alignment vertical="center"/>
    </xf>
    <xf numFmtId="0" fontId="42" fillId="0" borderId="0" xfId="43" applyAlignment="1" applyProtection="1">
      <alignment horizontal="right" vertical="center"/>
      <protection/>
    </xf>
    <xf numFmtId="0" fontId="0" fillId="0" borderId="10"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26" xfId="0" applyBorder="1" applyAlignment="1" applyProtection="1">
      <alignment horizontal="center" vertical="center" shrinkToFit="1"/>
      <protection/>
    </xf>
    <xf numFmtId="0" fontId="0" fillId="0" borderId="27" xfId="0" applyBorder="1" applyAlignment="1" applyProtection="1">
      <alignment horizontal="center" vertical="center" shrinkToFit="1"/>
      <protection/>
    </xf>
    <xf numFmtId="0" fontId="0" fillId="0" borderId="28" xfId="0" applyBorder="1" applyAlignment="1" applyProtection="1">
      <alignment horizontal="center" vertical="center" shrinkToFit="1"/>
      <protection locked="0"/>
    </xf>
    <xf numFmtId="0" fontId="0" fillId="0" borderId="29" xfId="0" applyBorder="1" applyAlignment="1" applyProtection="1">
      <alignment horizontal="center" vertical="center" shrinkToFit="1"/>
      <protection locked="0"/>
    </xf>
    <xf numFmtId="0" fontId="0" fillId="0" borderId="30" xfId="0" applyBorder="1" applyAlignment="1" applyProtection="1">
      <alignment horizontal="center" vertical="center" shrinkToFit="1"/>
      <protection locked="0"/>
    </xf>
    <xf numFmtId="0" fontId="0" fillId="0" borderId="31" xfId="0" applyBorder="1" applyAlignment="1" applyProtection="1">
      <alignment horizontal="center" vertical="center" shrinkToFit="1"/>
      <protection locked="0"/>
    </xf>
    <xf numFmtId="0" fontId="0" fillId="0" borderId="32" xfId="0" applyBorder="1" applyAlignment="1" applyProtection="1">
      <alignment horizontal="center" vertical="center" shrinkToFit="1"/>
      <protection/>
    </xf>
    <xf numFmtId="0" fontId="0" fillId="0" borderId="33" xfId="0" applyBorder="1" applyAlignment="1" applyProtection="1">
      <alignment horizontal="center" vertical="center" shrinkToFit="1"/>
      <protection/>
    </xf>
    <xf numFmtId="0" fontId="0" fillId="0" borderId="34" xfId="0"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10" xfId="0" applyBorder="1" applyAlignment="1" applyProtection="1">
      <alignment vertical="center"/>
      <protection locked="0"/>
    </xf>
    <xf numFmtId="0" fontId="0" fillId="0" borderId="23"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0" xfId="0" applyAlignment="1" applyProtection="1">
      <alignment horizontal="center" vertical="center"/>
      <protection/>
    </xf>
    <xf numFmtId="0" fontId="0" fillId="0" borderId="22" xfId="0" applyBorder="1" applyAlignment="1" applyProtection="1">
      <alignment horizontal="center" vertical="center"/>
      <protection/>
    </xf>
    <xf numFmtId="0" fontId="0" fillId="0" borderId="0" xfId="0" applyAlignment="1" applyProtection="1">
      <alignment horizontal="center" vertical="center" shrinkToFit="1"/>
      <protection/>
    </xf>
    <xf numFmtId="0" fontId="0" fillId="0" borderId="0" xfId="0" applyBorder="1" applyAlignment="1" applyProtection="1">
      <alignment horizontal="center" vertical="center" shrinkToFit="1"/>
      <protection/>
    </xf>
    <xf numFmtId="0" fontId="0" fillId="0" borderId="23" xfId="0" applyBorder="1" applyAlignment="1" applyProtection="1">
      <alignment vertical="center"/>
      <protection locked="0"/>
    </xf>
    <xf numFmtId="0" fontId="0" fillId="0" borderId="14" xfId="0" applyBorder="1" applyAlignment="1" applyProtection="1">
      <alignment vertical="center"/>
      <protection locked="0"/>
    </xf>
    <xf numFmtId="49" fontId="0" fillId="0" borderId="23" xfId="0" applyNumberFormat="1" applyBorder="1" applyAlignment="1" applyProtection="1">
      <alignment horizontal="center" vertical="center"/>
      <protection locked="0"/>
    </xf>
    <xf numFmtId="49" fontId="0" fillId="0" borderId="18" xfId="0" applyNumberFormat="1" applyBorder="1" applyAlignment="1" applyProtection="1">
      <alignment horizontal="center" vertical="center"/>
      <protection locked="0"/>
    </xf>
    <xf numFmtId="0" fontId="3" fillId="0" borderId="14" xfId="0" applyNumberFormat="1" applyFont="1" applyFill="1" applyBorder="1" applyAlignment="1">
      <alignment horizontal="center" vertical="center" wrapText="1"/>
    </xf>
    <xf numFmtId="0" fontId="3" fillId="0" borderId="36"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37" xfId="0" applyFont="1" applyFill="1" applyBorder="1" applyAlignment="1">
      <alignment horizontal="left" vertical="center" shrinkToFit="1"/>
    </xf>
    <xf numFmtId="0" fontId="3" fillId="0" borderId="38" xfId="0" applyFont="1" applyFill="1" applyBorder="1" applyAlignment="1">
      <alignment horizontal="left" vertical="center" shrinkToFit="1"/>
    </xf>
    <xf numFmtId="0" fontId="3" fillId="0" borderId="39" xfId="0" applyFont="1" applyFill="1" applyBorder="1" applyAlignment="1">
      <alignment horizontal="left" vertical="center" shrinkToFit="1"/>
    </xf>
    <xf numFmtId="0" fontId="3" fillId="0" borderId="40" xfId="0" applyFont="1" applyFill="1" applyBorder="1" applyAlignment="1">
      <alignment horizontal="left" vertical="center" shrinkToFit="1"/>
    </xf>
    <xf numFmtId="0" fontId="3" fillId="0" borderId="41" xfId="0" applyFont="1" applyFill="1" applyBorder="1" applyAlignment="1">
      <alignment horizontal="left" vertical="center" shrinkToFit="1"/>
    </xf>
    <xf numFmtId="0" fontId="3" fillId="0" borderId="42" xfId="0" applyFont="1" applyFill="1" applyBorder="1" applyAlignment="1">
      <alignment horizontal="left" vertical="center" shrinkToFit="1"/>
    </xf>
    <xf numFmtId="176" fontId="7" fillId="0" borderId="37" xfId="49" applyNumberFormat="1" applyFont="1" applyFill="1" applyBorder="1" applyAlignment="1">
      <alignment horizontal="right" vertical="center" shrinkToFit="1"/>
    </xf>
    <xf numFmtId="176" fontId="7" fillId="0" borderId="38" xfId="49" applyNumberFormat="1" applyFont="1" applyFill="1" applyBorder="1" applyAlignment="1">
      <alignment horizontal="right" vertical="center" shrinkToFit="1"/>
    </xf>
    <xf numFmtId="176" fontId="7" fillId="0" borderId="39" xfId="49" applyNumberFormat="1" applyFont="1" applyFill="1" applyBorder="1" applyAlignment="1">
      <alignment horizontal="right" vertical="center" shrinkToFit="1"/>
    </xf>
    <xf numFmtId="176" fontId="7" fillId="0" borderId="43" xfId="49" applyNumberFormat="1" applyFont="1" applyFill="1" applyBorder="1" applyAlignment="1">
      <alignment horizontal="right" vertical="center" shrinkToFit="1"/>
    </xf>
    <xf numFmtId="176" fontId="3" fillId="0" borderId="40" xfId="49" applyNumberFormat="1" applyFont="1" applyFill="1" applyBorder="1" applyAlignment="1">
      <alignment horizontal="right" vertical="center" shrinkToFit="1"/>
    </xf>
    <xf numFmtId="176" fontId="3" fillId="0" borderId="41" xfId="49" applyNumberFormat="1" applyFont="1" applyFill="1" applyBorder="1" applyAlignment="1">
      <alignment horizontal="right" vertical="center" shrinkToFit="1"/>
    </xf>
    <xf numFmtId="176" fontId="3" fillId="0" borderId="42" xfId="49" applyNumberFormat="1" applyFont="1" applyFill="1" applyBorder="1" applyAlignment="1">
      <alignment horizontal="right" vertical="center" shrinkToFit="1"/>
    </xf>
    <xf numFmtId="176" fontId="3" fillId="0" borderId="44" xfId="49" applyNumberFormat="1" applyFont="1" applyFill="1" applyBorder="1" applyAlignment="1">
      <alignment horizontal="right" vertical="center" shrinkToFit="1"/>
    </xf>
    <xf numFmtId="49" fontId="7" fillId="0" borderId="12" xfId="0" applyNumberFormat="1" applyFont="1" applyFill="1" applyBorder="1" applyAlignment="1">
      <alignment horizontal="right" vertical="top"/>
    </xf>
    <xf numFmtId="49" fontId="7" fillId="0" borderId="0" xfId="0" applyNumberFormat="1" applyFont="1" applyFill="1" applyBorder="1" applyAlignment="1">
      <alignment horizontal="right" vertical="top"/>
    </xf>
    <xf numFmtId="0" fontId="3" fillId="0" borderId="45"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3" fillId="0" borderId="46" xfId="0" applyFont="1" applyFill="1" applyBorder="1" applyAlignment="1">
      <alignment horizontal="center" vertical="center" shrinkToFit="1"/>
    </xf>
    <xf numFmtId="0" fontId="3" fillId="0" borderId="47"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9" fillId="0" borderId="49" xfId="0" applyFont="1" applyFill="1" applyBorder="1" applyAlignment="1">
      <alignment horizontal="left" shrinkToFit="1"/>
    </xf>
    <xf numFmtId="0" fontId="9" fillId="0" borderId="50" xfId="0" applyFont="1" applyFill="1" applyBorder="1" applyAlignment="1">
      <alignment horizontal="left" shrinkToFit="1"/>
    </xf>
    <xf numFmtId="0" fontId="6" fillId="0" borderId="38" xfId="0" applyNumberFormat="1" applyFont="1" applyFill="1" applyBorder="1" applyAlignment="1">
      <alignment horizontal="center" vertical="center" shrinkToFit="1"/>
    </xf>
    <xf numFmtId="0" fontId="6" fillId="0" borderId="47" xfId="0" applyNumberFormat="1" applyFont="1" applyFill="1" applyBorder="1" applyAlignment="1">
      <alignment horizontal="center" vertical="center" shrinkToFit="1"/>
    </xf>
    <xf numFmtId="0" fontId="9" fillId="0" borderId="38" xfId="0" applyNumberFormat="1" applyFont="1" applyFill="1" applyBorder="1" applyAlignment="1">
      <alignment horizontal="center" vertical="center" shrinkToFit="1"/>
    </xf>
    <xf numFmtId="0" fontId="9" fillId="0" borderId="43" xfId="0" applyNumberFormat="1" applyFont="1" applyFill="1" applyBorder="1" applyAlignment="1">
      <alignment horizontal="center" vertical="center" shrinkToFit="1"/>
    </xf>
    <xf numFmtId="0" fontId="9" fillId="0" borderId="47" xfId="0" applyNumberFormat="1" applyFont="1" applyFill="1" applyBorder="1" applyAlignment="1">
      <alignment horizontal="center" vertical="center" shrinkToFit="1"/>
    </xf>
    <xf numFmtId="0" fontId="9" fillId="0" borderId="51" xfId="0" applyNumberFormat="1" applyFont="1" applyFill="1" applyBorder="1" applyAlignment="1">
      <alignment horizontal="center" vertical="center" shrinkToFit="1"/>
    </xf>
    <xf numFmtId="0" fontId="3" fillId="0" borderId="52" xfId="0" applyNumberFormat="1" applyFont="1" applyFill="1" applyBorder="1" applyAlignment="1">
      <alignment horizontal="left" vertical="center" shrinkToFit="1"/>
    </xf>
    <xf numFmtId="0" fontId="3" fillId="0" borderId="53" xfId="0" applyNumberFormat="1" applyFont="1" applyFill="1" applyBorder="1" applyAlignment="1">
      <alignment horizontal="left" vertical="center" shrinkToFit="1"/>
    </xf>
    <xf numFmtId="0" fontId="3" fillId="0" borderId="54" xfId="0" applyNumberFormat="1" applyFont="1" applyFill="1" applyBorder="1" applyAlignment="1">
      <alignment horizontal="left" vertical="center" shrinkToFit="1"/>
    </xf>
    <xf numFmtId="0" fontId="3" fillId="0" borderId="55" xfId="0" applyNumberFormat="1" applyFont="1" applyFill="1" applyBorder="1" applyAlignment="1">
      <alignment horizontal="left" vertical="center" shrinkToFit="1"/>
    </xf>
    <xf numFmtId="0" fontId="3" fillId="0" borderId="0" xfId="0" applyNumberFormat="1" applyFont="1" applyFill="1" applyBorder="1" applyAlignment="1">
      <alignment horizontal="left" vertical="center" shrinkToFit="1"/>
    </xf>
    <xf numFmtId="0" fontId="3" fillId="0" borderId="56" xfId="0" applyNumberFormat="1" applyFont="1" applyFill="1" applyBorder="1" applyAlignment="1">
      <alignment horizontal="left" vertical="center" shrinkToFit="1"/>
    </xf>
    <xf numFmtId="0" fontId="3" fillId="0" borderId="37" xfId="0" applyNumberFormat="1" applyFont="1" applyFill="1" applyBorder="1" applyAlignment="1">
      <alignment horizontal="left" vertical="center" shrinkToFit="1"/>
    </xf>
    <xf numFmtId="0" fontId="3" fillId="0" borderId="38" xfId="0" applyNumberFormat="1" applyFont="1" applyFill="1" applyBorder="1" applyAlignment="1">
      <alignment horizontal="left" vertical="center" shrinkToFit="1"/>
    </xf>
    <xf numFmtId="0" fontId="3" fillId="0" borderId="43" xfId="0" applyNumberFormat="1" applyFont="1" applyFill="1" applyBorder="1" applyAlignment="1">
      <alignment horizontal="left" vertical="center" shrinkToFit="1"/>
    </xf>
    <xf numFmtId="0" fontId="3" fillId="0" borderId="57" xfId="0" applyNumberFormat="1" applyFont="1" applyFill="1" applyBorder="1" applyAlignment="1">
      <alignment horizontal="left" vertical="center" shrinkToFit="1"/>
    </xf>
    <xf numFmtId="0" fontId="3" fillId="0" borderId="47" xfId="0" applyNumberFormat="1" applyFont="1" applyFill="1" applyBorder="1" applyAlignment="1">
      <alignment horizontal="left" vertical="center" shrinkToFit="1"/>
    </xf>
    <xf numFmtId="0" fontId="3" fillId="0" borderId="51" xfId="0" applyNumberFormat="1" applyFont="1" applyFill="1" applyBorder="1" applyAlignment="1">
      <alignment horizontal="left" vertical="center" shrinkToFit="1"/>
    </xf>
    <xf numFmtId="176" fontId="7" fillId="0" borderId="52" xfId="49" applyNumberFormat="1" applyFont="1" applyFill="1" applyBorder="1" applyAlignment="1">
      <alignment horizontal="right" shrinkToFit="1"/>
    </xf>
    <xf numFmtId="176" fontId="7" fillId="0" borderId="53" xfId="49" applyNumberFormat="1" applyFont="1" applyFill="1" applyBorder="1" applyAlignment="1">
      <alignment horizontal="right" shrinkToFit="1"/>
    </xf>
    <xf numFmtId="176" fontId="7" fillId="0" borderId="58" xfId="49" applyNumberFormat="1" applyFont="1" applyFill="1" applyBorder="1" applyAlignment="1">
      <alignment horizontal="right" shrinkToFit="1"/>
    </xf>
    <xf numFmtId="0" fontId="3" fillId="0" borderId="57" xfId="0" applyFont="1" applyFill="1" applyBorder="1" applyAlignment="1">
      <alignment horizontal="left" vertical="center" shrinkToFit="1"/>
    </xf>
    <xf numFmtId="0" fontId="3" fillId="0" borderId="47" xfId="0" applyFont="1" applyFill="1" applyBorder="1" applyAlignment="1">
      <alignment horizontal="left" vertical="center" shrinkToFit="1"/>
    </xf>
    <xf numFmtId="0" fontId="3" fillId="0" borderId="48" xfId="0" applyFont="1" applyFill="1" applyBorder="1" applyAlignment="1">
      <alignment horizontal="left" vertical="center" shrinkToFit="1"/>
    </xf>
    <xf numFmtId="176" fontId="3" fillId="0" borderId="57" xfId="49" applyNumberFormat="1" applyFont="1" applyFill="1" applyBorder="1" applyAlignment="1">
      <alignment horizontal="right" vertical="center" shrinkToFit="1"/>
    </xf>
    <xf numFmtId="176" fontId="3" fillId="0" borderId="47" xfId="49" applyNumberFormat="1" applyFont="1" applyFill="1" applyBorder="1" applyAlignment="1">
      <alignment horizontal="right" vertical="center" shrinkToFit="1"/>
    </xf>
    <xf numFmtId="176" fontId="3" fillId="0" borderId="48" xfId="49" applyNumberFormat="1" applyFont="1" applyFill="1" applyBorder="1" applyAlignment="1">
      <alignment horizontal="right" vertical="center" shrinkToFit="1"/>
    </xf>
    <xf numFmtId="176" fontId="3" fillId="0" borderId="51" xfId="49" applyNumberFormat="1" applyFont="1" applyFill="1" applyBorder="1" applyAlignment="1">
      <alignment horizontal="right" vertical="center" shrinkToFit="1"/>
    </xf>
    <xf numFmtId="0" fontId="7" fillId="0" borderId="59" xfId="0" applyNumberFormat="1" applyFont="1" applyFill="1" applyBorder="1" applyAlignment="1">
      <alignment horizontal="distributed" vertical="center" wrapText="1"/>
    </xf>
    <xf numFmtId="0" fontId="7" fillId="0" borderId="60" xfId="0" applyNumberFormat="1" applyFont="1" applyFill="1" applyBorder="1" applyAlignment="1">
      <alignment horizontal="distributed" vertical="center" wrapText="1"/>
    </xf>
    <xf numFmtId="0" fontId="7" fillId="0" borderId="61" xfId="0" applyNumberFormat="1" applyFont="1" applyFill="1" applyBorder="1" applyAlignment="1">
      <alignment horizontal="distributed" vertical="center" wrapText="1"/>
    </xf>
    <xf numFmtId="0" fontId="5" fillId="0" borderId="52" xfId="0" applyNumberFormat="1" applyFont="1" applyFill="1" applyBorder="1" applyAlignment="1">
      <alignment horizontal="distributed" wrapText="1"/>
    </xf>
    <xf numFmtId="0" fontId="5" fillId="0" borderId="53" xfId="0" applyNumberFormat="1" applyFont="1" applyFill="1" applyBorder="1" applyAlignment="1">
      <alignment horizontal="distributed" wrapText="1"/>
    </xf>
    <xf numFmtId="0" fontId="5" fillId="0" borderId="58" xfId="0" applyNumberFormat="1" applyFont="1" applyFill="1" applyBorder="1" applyAlignment="1">
      <alignment horizontal="distributed" wrapText="1"/>
    </xf>
    <xf numFmtId="0" fontId="3" fillId="0" borderId="62" xfId="0"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3" fillId="0" borderId="42" xfId="0" applyFont="1" applyFill="1" applyBorder="1" applyAlignment="1">
      <alignment horizontal="center" vertical="center" shrinkToFit="1"/>
    </xf>
    <xf numFmtId="177" fontId="7" fillId="0" borderId="52" xfId="0" applyNumberFormat="1" applyFont="1" applyFill="1" applyBorder="1" applyAlignment="1">
      <alignment horizontal="right" shrinkToFit="1"/>
    </xf>
    <xf numFmtId="177" fontId="7" fillId="0" borderId="53" xfId="0" applyNumberFormat="1" applyFont="1" applyFill="1" applyBorder="1" applyAlignment="1">
      <alignment horizontal="right" shrinkToFit="1"/>
    </xf>
    <xf numFmtId="177" fontId="7" fillId="0" borderId="54" xfId="0" applyNumberFormat="1" applyFont="1" applyFill="1" applyBorder="1" applyAlignment="1">
      <alignment horizontal="right" shrinkToFit="1"/>
    </xf>
    <xf numFmtId="176" fontId="3" fillId="0" borderId="40" xfId="49" applyNumberFormat="1" applyFont="1" applyFill="1" applyBorder="1" applyAlignment="1">
      <alignment horizontal="right" shrinkToFit="1"/>
    </xf>
    <xf numFmtId="176" fontId="3" fillId="0" borderId="41" xfId="49" applyNumberFormat="1" applyFont="1" applyFill="1" applyBorder="1" applyAlignment="1">
      <alignment horizontal="right" shrinkToFit="1"/>
    </xf>
    <xf numFmtId="176" fontId="3" fillId="0" borderId="42" xfId="49" applyNumberFormat="1" applyFont="1" applyFill="1" applyBorder="1" applyAlignment="1">
      <alignment horizontal="right" shrinkToFit="1"/>
    </xf>
    <xf numFmtId="176" fontId="3" fillId="0" borderId="44" xfId="49" applyNumberFormat="1" applyFont="1" applyFill="1" applyBorder="1" applyAlignment="1">
      <alignment horizontal="right" shrinkToFit="1"/>
    </xf>
    <xf numFmtId="0" fontId="7" fillId="0" borderId="63" xfId="0" applyNumberFormat="1" applyFont="1" applyFill="1" applyBorder="1" applyAlignment="1">
      <alignment horizontal="center" vertical="center" wrapText="1"/>
    </xf>
    <xf numFmtId="0" fontId="7" fillId="0" borderId="49" xfId="0" applyNumberFormat="1" applyFont="1" applyFill="1" applyBorder="1" applyAlignment="1">
      <alignment horizontal="center" vertical="center" wrapText="1"/>
    </xf>
    <xf numFmtId="0" fontId="7" fillId="0" borderId="64" xfId="0" applyNumberFormat="1" applyFont="1" applyFill="1" applyBorder="1" applyAlignment="1">
      <alignment horizontal="center" vertical="center" wrapText="1"/>
    </xf>
    <xf numFmtId="0" fontId="7" fillId="0" borderId="63"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7" fillId="0" borderId="50" xfId="0" applyNumberFormat="1" applyFont="1" applyFill="1" applyBorder="1" applyAlignment="1">
      <alignment horizontal="center" vertical="center" wrapText="1"/>
    </xf>
    <xf numFmtId="0" fontId="3" fillId="0" borderId="52" xfId="0" applyFont="1" applyFill="1" applyBorder="1" applyAlignment="1">
      <alignment horizontal="left" vertical="center" shrinkToFit="1"/>
    </xf>
    <xf numFmtId="0" fontId="3" fillId="0" borderId="53" xfId="0" applyFont="1" applyFill="1" applyBorder="1" applyAlignment="1">
      <alignment horizontal="left" vertical="center" shrinkToFit="1"/>
    </xf>
    <xf numFmtId="0" fontId="3" fillId="0" borderId="58" xfId="0" applyFont="1" applyFill="1" applyBorder="1" applyAlignment="1">
      <alignment horizontal="left" vertical="center" shrinkToFit="1"/>
    </xf>
    <xf numFmtId="0" fontId="5" fillId="0" borderId="40" xfId="0" applyNumberFormat="1" applyFont="1" applyFill="1" applyBorder="1" applyAlignment="1">
      <alignment horizontal="distributed" vertical="top" wrapText="1"/>
    </xf>
    <xf numFmtId="0" fontId="5" fillId="0" borderId="41" xfId="0" applyNumberFormat="1" applyFont="1" applyFill="1" applyBorder="1" applyAlignment="1">
      <alignment horizontal="distributed" vertical="top" wrapText="1"/>
    </xf>
    <xf numFmtId="0" fontId="5" fillId="0" borderId="42" xfId="0" applyNumberFormat="1" applyFont="1" applyFill="1" applyBorder="1" applyAlignment="1">
      <alignment horizontal="distributed" vertical="top" wrapText="1"/>
    </xf>
    <xf numFmtId="0" fontId="5" fillId="0" borderId="55" xfId="0" applyNumberFormat="1" applyFont="1" applyFill="1" applyBorder="1" applyAlignment="1">
      <alignment horizontal="distributed" wrapText="1"/>
    </xf>
    <xf numFmtId="0" fontId="5" fillId="0" borderId="0" xfId="0" applyNumberFormat="1" applyFont="1" applyFill="1" applyBorder="1" applyAlignment="1">
      <alignment horizontal="distributed" wrapText="1"/>
    </xf>
    <xf numFmtId="0" fontId="5" fillId="0" borderId="65" xfId="0" applyNumberFormat="1" applyFont="1" applyFill="1" applyBorder="1" applyAlignment="1">
      <alignment horizontal="distributed" wrapText="1"/>
    </xf>
    <xf numFmtId="0" fontId="5" fillId="0" borderId="57" xfId="0" applyNumberFormat="1" applyFont="1" applyFill="1" applyBorder="1" applyAlignment="1">
      <alignment horizontal="distributed" vertical="top" wrapText="1"/>
    </xf>
    <xf numFmtId="0" fontId="5" fillId="0" borderId="47" xfId="0" applyNumberFormat="1" applyFont="1" applyFill="1" applyBorder="1" applyAlignment="1">
      <alignment horizontal="distributed" vertical="top" wrapText="1"/>
    </xf>
    <xf numFmtId="0" fontId="5" fillId="0" borderId="48" xfId="0" applyNumberFormat="1" applyFont="1" applyFill="1" applyBorder="1" applyAlignment="1">
      <alignment horizontal="distributed" vertical="top" wrapText="1"/>
    </xf>
    <xf numFmtId="0" fontId="3" fillId="0" borderId="40" xfId="0" applyNumberFormat="1" applyFont="1" applyFill="1" applyBorder="1" applyAlignment="1">
      <alignment horizontal="left" vertical="center" shrinkToFit="1"/>
    </xf>
    <xf numFmtId="0" fontId="3" fillId="0" borderId="41" xfId="0" applyNumberFormat="1" applyFont="1" applyFill="1" applyBorder="1" applyAlignment="1">
      <alignment horizontal="left" vertical="center" shrinkToFit="1"/>
    </xf>
    <xf numFmtId="0" fontId="3" fillId="0" borderId="44" xfId="0" applyNumberFormat="1" applyFont="1" applyFill="1" applyBorder="1" applyAlignment="1">
      <alignment horizontal="left" vertical="center" shrinkToFit="1"/>
    </xf>
    <xf numFmtId="0" fontId="9" fillId="0" borderId="0" xfId="0" applyFont="1" applyAlignment="1">
      <alignment horizontal="center" vertical="center"/>
    </xf>
    <xf numFmtId="0" fontId="6" fillId="0" borderId="59" xfId="0" applyNumberFormat="1" applyFont="1" applyFill="1" applyBorder="1" applyAlignment="1">
      <alignment horizontal="distributed" wrapText="1"/>
    </xf>
    <xf numFmtId="0" fontId="6" fillId="0" borderId="60" xfId="0" applyNumberFormat="1" applyFont="1" applyFill="1" applyBorder="1" applyAlignment="1">
      <alignment horizontal="distributed" wrapText="1"/>
    </xf>
    <xf numFmtId="0" fontId="6" fillId="0" borderId="52" xfId="0" applyNumberFormat="1" applyFont="1" applyFill="1" applyBorder="1" applyAlignment="1">
      <alignment horizontal="distributed" wrapText="1"/>
    </xf>
    <xf numFmtId="0" fontId="6" fillId="0" borderId="53" xfId="0" applyNumberFormat="1" applyFont="1" applyFill="1" applyBorder="1" applyAlignment="1">
      <alignment horizontal="distributed" wrapText="1"/>
    </xf>
    <xf numFmtId="0" fontId="6" fillId="0" borderId="58" xfId="0" applyNumberFormat="1" applyFont="1" applyFill="1" applyBorder="1" applyAlignment="1">
      <alignment horizontal="distributed" wrapText="1"/>
    </xf>
    <xf numFmtId="0" fontId="6" fillId="0" borderId="40" xfId="0" applyNumberFormat="1" applyFont="1" applyFill="1" applyBorder="1" applyAlignment="1">
      <alignment horizontal="distributed" vertical="top" wrapText="1"/>
    </xf>
    <xf numFmtId="0" fontId="6" fillId="0" borderId="41" xfId="0" applyNumberFormat="1" applyFont="1" applyFill="1" applyBorder="1" applyAlignment="1">
      <alignment horizontal="distributed" vertical="top" wrapText="1"/>
    </xf>
    <xf numFmtId="0" fontId="6" fillId="0" borderId="42" xfId="0" applyNumberFormat="1" applyFont="1" applyFill="1" applyBorder="1" applyAlignment="1">
      <alignment horizontal="distributed" vertical="top" wrapText="1"/>
    </xf>
    <xf numFmtId="0" fontId="6" fillId="0" borderId="60" xfId="0" applyNumberFormat="1" applyFont="1" applyFill="1" applyBorder="1" applyAlignment="1">
      <alignment horizontal="distributed" vertical="top" wrapText="1"/>
    </xf>
    <xf numFmtId="0" fontId="6" fillId="0" borderId="61" xfId="0" applyNumberFormat="1" applyFont="1" applyFill="1" applyBorder="1" applyAlignment="1">
      <alignment horizontal="distributed" vertical="top" wrapText="1"/>
    </xf>
    <xf numFmtId="0" fontId="6" fillId="0" borderId="37" xfId="0" applyNumberFormat="1" applyFont="1" applyFill="1" applyBorder="1" applyAlignment="1">
      <alignment horizontal="distributed" wrapText="1"/>
    </xf>
    <xf numFmtId="0" fontId="6" fillId="0" borderId="38" xfId="0" applyNumberFormat="1" applyFont="1" applyFill="1" applyBorder="1" applyAlignment="1">
      <alignment horizontal="distributed" wrapText="1"/>
    </xf>
    <xf numFmtId="0" fontId="6" fillId="0" borderId="39" xfId="0" applyNumberFormat="1" applyFont="1" applyFill="1" applyBorder="1" applyAlignment="1">
      <alignment horizontal="distributed" wrapText="1"/>
    </xf>
    <xf numFmtId="0" fontId="6" fillId="0" borderId="57" xfId="0" applyNumberFormat="1" applyFont="1" applyFill="1" applyBorder="1" applyAlignment="1">
      <alignment horizontal="distributed" vertical="top" wrapText="1"/>
    </xf>
    <xf numFmtId="0" fontId="6" fillId="0" borderId="47" xfId="0" applyNumberFormat="1" applyFont="1" applyFill="1" applyBorder="1" applyAlignment="1">
      <alignment horizontal="distributed" vertical="top" wrapText="1"/>
    </xf>
    <xf numFmtId="0" fontId="6" fillId="0" borderId="48" xfId="0" applyNumberFormat="1" applyFont="1" applyFill="1" applyBorder="1" applyAlignment="1">
      <alignment horizontal="distributed" vertical="top" wrapText="1"/>
    </xf>
    <xf numFmtId="0" fontId="7" fillId="0" borderId="66" xfId="0" applyNumberFormat="1" applyFont="1" applyFill="1" applyBorder="1" applyAlignment="1">
      <alignment horizontal="center" vertical="center" wrapText="1"/>
    </xf>
    <xf numFmtId="0" fontId="7" fillId="0" borderId="53" xfId="0" applyNumberFormat="1" applyFont="1" applyFill="1" applyBorder="1" applyAlignment="1">
      <alignment horizontal="center" vertical="center" wrapText="1"/>
    </xf>
    <xf numFmtId="0" fontId="7" fillId="0" borderId="58" xfId="0" applyNumberFormat="1" applyFont="1" applyFill="1" applyBorder="1" applyAlignment="1">
      <alignment horizontal="center" vertical="center" wrapText="1"/>
    </xf>
    <xf numFmtId="0" fontId="3" fillId="0" borderId="67"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65"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otasuke-tax.com/zeitodokede/nentyou/houshuu.html" TargetMode="External" /><Relationship Id="rId2" Type="http://schemas.openxmlformats.org/officeDocument/2006/relationships/hyperlink" Target="http://otasuke-tax.com/" TargetMode="External" /><Relationship Id="rId3" Type="http://schemas.openxmlformats.org/officeDocument/2006/relationships/hyperlink" Target="http://yu-kikaikei.com/"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otasuke-tax.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323850</xdr:colOff>
      <xdr:row>0</xdr:row>
      <xdr:rowOff>9525</xdr:rowOff>
    </xdr:from>
    <xdr:to>
      <xdr:col>10</xdr:col>
      <xdr:colOff>114300</xdr:colOff>
      <xdr:row>1</xdr:row>
      <xdr:rowOff>28575</xdr:rowOff>
    </xdr:to>
    <xdr:sp>
      <xdr:nvSpPr>
        <xdr:cNvPr id="1" name="テキスト ボックス 85">
          <a:hlinkClick r:id="rId1"/>
        </xdr:cNvPr>
        <xdr:cNvSpPr txBox="1">
          <a:spLocks noChangeArrowheads="1"/>
        </xdr:cNvSpPr>
      </xdr:nvSpPr>
      <xdr:spPr>
        <a:xfrm>
          <a:off x="4448175" y="9525"/>
          <a:ext cx="3124200" cy="276225"/>
        </a:xfrm>
        <a:prstGeom prst="rect">
          <a:avLst/>
        </a:prstGeom>
        <a:noFill/>
        <a:ln w="9525" cmpd="sng">
          <a:noFill/>
        </a:ln>
      </xdr:spPr>
      <xdr:txBody>
        <a:bodyPr vertOverflow="clip" wrap="square"/>
        <a:p>
          <a:pPr algn="l">
            <a:defRPr/>
          </a:pPr>
          <a:r>
            <a:rPr lang="en-US" cap="none" sz="1100" b="1" i="0" u="none" baseline="0">
              <a:solidFill>
                <a:srgbClr val="3366FF"/>
              </a:solidFill>
              <a:latin typeface="ＭＳ ゴシック"/>
              <a:ea typeface="ＭＳ ゴシック"/>
              <a:cs typeface="ＭＳ ゴシック"/>
            </a:rPr>
            <a:t>⇒　報酬・料金・契約及び賞金の支払調書について</a:t>
          </a:r>
          <a:r>
            <a:rPr lang="en-US" cap="none" sz="1100" b="1" i="0" u="none" baseline="0">
              <a:solidFill>
                <a:srgbClr val="000000"/>
              </a:solidFill>
              <a:latin typeface="ＭＳ ゴシック"/>
              <a:ea typeface="ＭＳ ゴシック"/>
              <a:cs typeface="ＭＳ ゴシック"/>
            </a:rPr>
            <a:t>
</a:t>
          </a:r>
        </a:p>
      </xdr:txBody>
    </xdr:sp>
    <xdr:clientData/>
  </xdr:twoCellAnchor>
  <xdr:twoCellAnchor>
    <xdr:from>
      <xdr:col>5</xdr:col>
      <xdr:colOff>1104900</xdr:colOff>
      <xdr:row>35</xdr:row>
      <xdr:rowOff>0</xdr:rowOff>
    </xdr:from>
    <xdr:to>
      <xdr:col>6</xdr:col>
      <xdr:colOff>180975</xdr:colOff>
      <xdr:row>36</xdr:row>
      <xdr:rowOff>19050</xdr:rowOff>
    </xdr:to>
    <xdr:sp>
      <xdr:nvSpPr>
        <xdr:cNvPr id="2" name="円/楕円 1"/>
        <xdr:cNvSpPr>
          <a:spLocks/>
        </xdr:cNvSpPr>
      </xdr:nvSpPr>
      <xdr:spPr>
        <a:xfrm>
          <a:off x="4067175" y="7096125"/>
          <a:ext cx="238125"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6</xdr:col>
      <xdr:colOff>1009650</xdr:colOff>
      <xdr:row>35</xdr:row>
      <xdr:rowOff>0</xdr:rowOff>
    </xdr:from>
    <xdr:to>
      <xdr:col>7</xdr:col>
      <xdr:colOff>190500</xdr:colOff>
      <xdr:row>36</xdr:row>
      <xdr:rowOff>19050</xdr:rowOff>
    </xdr:to>
    <xdr:sp>
      <xdr:nvSpPr>
        <xdr:cNvPr id="3" name="円/楕円 2"/>
        <xdr:cNvSpPr>
          <a:spLocks/>
        </xdr:cNvSpPr>
      </xdr:nvSpPr>
      <xdr:spPr>
        <a:xfrm>
          <a:off x="5133975" y="7096125"/>
          <a:ext cx="247650"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6</xdr:col>
      <xdr:colOff>1009650</xdr:colOff>
      <xdr:row>36</xdr:row>
      <xdr:rowOff>238125</xdr:rowOff>
    </xdr:from>
    <xdr:to>
      <xdr:col>7</xdr:col>
      <xdr:colOff>190500</xdr:colOff>
      <xdr:row>38</xdr:row>
      <xdr:rowOff>9525</xdr:rowOff>
    </xdr:to>
    <xdr:sp>
      <xdr:nvSpPr>
        <xdr:cNvPr id="4" name="円/楕円 3"/>
        <xdr:cNvSpPr>
          <a:spLocks/>
        </xdr:cNvSpPr>
      </xdr:nvSpPr>
      <xdr:spPr>
        <a:xfrm>
          <a:off x="5133975" y="7505700"/>
          <a:ext cx="247650"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6</xdr:col>
      <xdr:colOff>1009650</xdr:colOff>
      <xdr:row>39</xdr:row>
      <xdr:rowOff>0</xdr:rowOff>
    </xdr:from>
    <xdr:to>
      <xdr:col>7</xdr:col>
      <xdr:colOff>190500</xdr:colOff>
      <xdr:row>40</xdr:row>
      <xdr:rowOff>19050</xdr:rowOff>
    </xdr:to>
    <xdr:sp>
      <xdr:nvSpPr>
        <xdr:cNvPr id="5" name="円/楕円 4"/>
        <xdr:cNvSpPr>
          <a:spLocks/>
        </xdr:cNvSpPr>
      </xdr:nvSpPr>
      <xdr:spPr>
        <a:xfrm>
          <a:off x="5133975" y="7934325"/>
          <a:ext cx="247650"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6</xdr:col>
      <xdr:colOff>1009650</xdr:colOff>
      <xdr:row>41</xdr:row>
      <xdr:rowOff>0</xdr:rowOff>
    </xdr:from>
    <xdr:to>
      <xdr:col>7</xdr:col>
      <xdr:colOff>190500</xdr:colOff>
      <xdr:row>42</xdr:row>
      <xdr:rowOff>19050</xdr:rowOff>
    </xdr:to>
    <xdr:sp>
      <xdr:nvSpPr>
        <xdr:cNvPr id="6" name="円/楕円 5"/>
        <xdr:cNvSpPr>
          <a:spLocks/>
        </xdr:cNvSpPr>
      </xdr:nvSpPr>
      <xdr:spPr>
        <a:xfrm>
          <a:off x="5133975" y="8353425"/>
          <a:ext cx="247650"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6</xdr:col>
      <xdr:colOff>1009650</xdr:colOff>
      <xdr:row>43</xdr:row>
      <xdr:rowOff>9525</xdr:rowOff>
    </xdr:from>
    <xdr:to>
      <xdr:col>7</xdr:col>
      <xdr:colOff>190500</xdr:colOff>
      <xdr:row>44</xdr:row>
      <xdr:rowOff>28575</xdr:rowOff>
    </xdr:to>
    <xdr:sp>
      <xdr:nvSpPr>
        <xdr:cNvPr id="7" name="円/楕円 6"/>
        <xdr:cNvSpPr>
          <a:spLocks/>
        </xdr:cNvSpPr>
      </xdr:nvSpPr>
      <xdr:spPr>
        <a:xfrm>
          <a:off x="5133975" y="8782050"/>
          <a:ext cx="247650"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5</xdr:col>
      <xdr:colOff>1104900</xdr:colOff>
      <xdr:row>36</xdr:row>
      <xdr:rowOff>228600</xdr:rowOff>
    </xdr:from>
    <xdr:to>
      <xdr:col>6</xdr:col>
      <xdr:colOff>180975</xdr:colOff>
      <xdr:row>38</xdr:row>
      <xdr:rowOff>0</xdr:rowOff>
    </xdr:to>
    <xdr:sp>
      <xdr:nvSpPr>
        <xdr:cNvPr id="8" name="円/楕円 7"/>
        <xdr:cNvSpPr>
          <a:spLocks/>
        </xdr:cNvSpPr>
      </xdr:nvSpPr>
      <xdr:spPr>
        <a:xfrm>
          <a:off x="4067175" y="7496175"/>
          <a:ext cx="238125"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5</xdr:col>
      <xdr:colOff>1104900</xdr:colOff>
      <xdr:row>38</xdr:row>
      <xdr:rowOff>238125</xdr:rowOff>
    </xdr:from>
    <xdr:to>
      <xdr:col>6</xdr:col>
      <xdr:colOff>180975</xdr:colOff>
      <xdr:row>40</xdr:row>
      <xdr:rowOff>9525</xdr:rowOff>
    </xdr:to>
    <xdr:sp>
      <xdr:nvSpPr>
        <xdr:cNvPr id="9" name="円/楕円 8"/>
        <xdr:cNvSpPr>
          <a:spLocks/>
        </xdr:cNvSpPr>
      </xdr:nvSpPr>
      <xdr:spPr>
        <a:xfrm>
          <a:off x="4067175" y="7924800"/>
          <a:ext cx="238125"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5</xdr:col>
      <xdr:colOff>1104900</xdr:colOff>
      <xdr:row>40</xdr:row>
      <xdr:rowOff>209550</xdr:rowOff>
    </xdr:from>
    <xdr:to>
      <xdr:col>6</xdr:col>
      <xdr:colOff>180975</xdr:colOff>
      <xdr:row>42</xdr:row>
      <xdr:rowOff>57150</xdr:rowOff>
    </xdr:to>
    <xdr:sp>
      <xdr:nvSpPr>
        <xdr:cNvPr id="10" name="円/楕円 9"/>
        <xdr:cNvSpPr>
          <a:spLocks/>
        </xdr:cNvSpPr>
      </xdr:nvSpPr>
      <xdr:spPr>
        <a:xfrm>
          <a:off x="4067175" y="8315325"/>
          <a:ext cx="238125" cy="2667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5</xdr:col>
      <xdr:colOff>1104900</xdr:colOff>
      <xdr:row>43</xdr:row>
      <xdr:rowOff>0</xdr:rowOff>
    </xdr:from>
    <xdr:to>
      <xdr:col>6</xdr:col>
      <xdr:colOff>180975</xdr:colOff>
      <xdr:row>44</xdr:row>
      <xdr:rowOff>19050</xdr:rowOff>
    </xdr:to>
    <xdr:sp>
      <xdr:nvSpPr>
        <xdr:cNvPr id="11" name="円/楕円 10"/>
        <xdr:cNvSpPr>
          <a:spLocks/>
        </xdr:cNvSpPr>
      </xdr:nvSpPr>
      <xdr:spPr>
        <a:xfrm>
          <a:off x="4067175" y="8772525"/>
          <a:ext cx="238125"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5</xdr:col>
      <xdr:colOff>1104900</xdr:colOff>
      <xdr:row>57</xdr:row>
      <xdr:rowOff>0</xdr:rowOff>
    </xdr:from>
    <xdr:to>
      <xdr:col>6</xdr:col>
      <xdr:colOff>180975</xdr:colOff>
      <xdr:row>58</xdr:row>
      <xdr:rowOff>19050</xdr:rowOff>
    </xdr:to>
    <xdr:sp>
      <xdr:nvSpPr>
        <xdr:cNvPr id="12" name="円/楕円 11"/>
        <xdr:cNvSpPr>
          <a:spLocks/>
        </xdr:cNvSpPr>
      </xdr:nvSpPr>
      <xdr:spPr>
        <a:xfrm>
          <a:off x="4067175" y="11468100"/>
          <a:ext cx="238125"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6</xdr:col>
      <xdr:colOff>1009650</xdr:colOff>
      <xdr:row>57</xdr:row>
      <xdr:rowOff>0</xdr:rowOff>
    </xdr:from>
    <xdr:to>
      <xdr:col>7</xdr:col>
      <xdr:colOff>190500</xdr:colOff>
      <xdr:row>58</xdr:row>
      <xdr:rowOff>19050</xdr:rowOff>
    </xdr:to>
    <xdr:sp>
      <xdr:nvSpPr>
        <xdr:cNvPr id="13" name="円/楕円 12"/>
        <xdr:cNvSpPr>
          <a:spLocks/>
        </xdr:cNvSpPr>
      </xdr:nvSpPr>
      <xdr:spPr>
        <a:xfrm>
          <a:off x="5133975" y="11468100"/>
          <a:ext cx="247650"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6</xdr:col>
      <xdr:colOff>1009650</xdr:colOff>
      <xdr:row>59</xdr:row>
      <xdr:rowOff>0</xdr:rowOff>
    </xdr:from>
    <xdr:to>
      <xdr:col>7</xdr:col>
      <xdr:colOff>190500</xdr:colOff>
      <xdr:row>60</xdr:row>
      <xdr:rowOff>19050</xdr:rowOff>
    </xdr:to>
    <xdr:sp>
      <xdr:nvSpPr>
        <xdr:cNvPr id="14" name="円/楕円 13"/>
        <xdr:cNvSpPr>
          <a:spLocks/>
        </xdr:cNvSpPr>
      </xdr:nvSpPr>
      <xdr:spPr>
        <a:xfrm>
          <a:off x="5133975" y="11887200"/>
          <a:ext cx="247650"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6</xdr:col>
      <xdr:colOff>1009650</xdr:colOff>
      <xdr:row>61</xdr:row>
      <xdr:rowOff>0</xdr:rowOff>
    </xdr:from>
    <xdr:to>
      <xdr:col>7</xdr:col>
      <xdr:colOff>190500</xdr:colOff>
      <xdr:row>62</xdr:row>
      <xdr:rowOff>19050</xdr:rowOff>
    </xdr:to>
    <xdr:sp>
      <xdr:nvSpPr>
        <xdr:cNvPr id="15" name="円/楕円 14"/>
        <xdr:cNvSpPr>
          <a:spLocks/>
        </xdr:cNvSpPr>
      </xdr:nvSpPr>
      <xdr:spPr>
        <a:xfrm>
          <a:off x="5133975" y="12306300"/>
          <a:ext cx="247650"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6</xdr:col>
      <xdr:colOff>1009650</xdr:colOff>
      <xdr:row>63</xdr:row>
      <xdr:rowOff>0</xdr:rowOff>
    </xdr:from>
    <xdr:to>
      <xdr:col>7</xdr:col>
      <xdr:colOff>190500</xdr:colOff>
      <xdr:row>64</xdr:row>
      <xdr:rowOff>19050</xdr:rowOff>
    </xdr:to>
    <xdr:sp>
      <xdr:nvSpPr>
        <xdr:cNvPr id="16" name="円/楕円 15"/>
        <xdr:cNvSpPr>
          <a:spLocks/>
        </xdr:cNvSpPr>
      </xdr:nvSpPr>
      <xdr:spPr>
        <a:xfrm>
          <a:off x="5133975" y="12725400"/>
          <a:ext cx="247650"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6</xdr:col>
      <xdr:colOff>1009650</xdr:colOff>
      <xdr:row>65</xdr:row>
      <xdr:rowOff>9525</xdr:rowOff>
    </xdr:from>
    <xdr:to>
      <xdr:col>7</xdr:col>
      <xdr:colOff>190500</xdr:colOff>
      <xdr:row>66</xdr:row>
      <xdr:rowOff>28575</xdr:rowOff>
    </xdr:to>
    <xdr:sp>
      <xdr:nvSpPr>
        <xdr:cNvPr id="17" name="円/楕円 16"/>
        <xdr:cNvSpPr>
          <a:spLocks/>
        </xdr:cNvSpPr>
      </xdr:nvSpPr>
      <xdr:spPr>
        <a:xfrm>
          <a:off x="5133975" y="13154025"/>
          <a:ext cx="247650"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5</xdr:col>
      <xdr:colOff>1104900</xdr:colOff>
      <xdr:row>58</xdr:row>
      <xdr:rowOff>228600</xdr:rowOff>
    </xdr:from>
    <xdr:to>
      <xdr:col>6</xdr:col>
      <xdr:colOff>180975</xdr:colOff>
      <xdr:row>60</xdr:row>
      <xdr:rowOff>0</xdr:rowOff>
    </xdr:to>
    <xdr:sp>
      <xdr:nvSpPr>
        <xdr:cNvPr id="18" name="円/楕円 17"/>
        <xdr:cNvSpPr>
          <a:spLocks/>
        </xdr:cNvSpPr>
      </xdr:nvSpPr>
      <xdr:spPr>
        <a:xfrm>
          <a:off x="4067175" y="11868150"/>
          <a:ext cx="238125"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5</xdr:col>
      <xdr:colOff>1104900</xdr:colOff>
      <xdr:row>60</xdr:row>
      <xdr:rowOff>238125</xdr:rowOff>
    </xdr:from>
    <xdr:to>
      <xdr:col>6</xdr:col>
      <xdr:colOff>180975</xdr:colOff>
      <xdr:row>62</xdr:row>
      <xdr:rowOff>9525</xdr:rowOff>
    </xdr:to>
    <xdr:sp>
      <xdr:nvSpPr>
        <xdr:cNvPr id="19" name="円/楕円 18"/>
        <xdr:cNvSpPr>
          <a:spLocks/>
        </xdr:cNvSpPr>
      </xdr:nvSpPr>
      <xdr:spPr>
        <a:xfrm>
          <a:off x="4067175" y="12296775"/>
          <a:ext cx="238125"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5</xdr:col>
      <xdr:colOff>1104900</xdr:colOff>
      <xdr:row>63</xdr:row>
      <xdr:rowOff>9525</xdr:rowOff>
    </xdr:from>
    <xdr:to>
      <xdr:col>6</xdr:col>
      <xdr:colOff>180975</xdr:colOff>
      <xdr:row>64</xdr:row>
      <xdr:rowOff>28575</xdr:rowOff>
    </xdr:to>
    <xdr:sp>
      <xdr:nvSpPr>
        <xdr:cNvPr id="20" name="円/楕円 19"/>
        <xdr:cNvSpPr>
          <a:spLocks/>
        </xdr:cNvSpPr>
      </xdr:nvSpPr>
      <xdr:spPr>
        <a:xfrm>
          <a:off x="4067175" y="12734925"/>
          <a:ext cx="238125"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5</xdr:col>
      <xdr:colOff>1104900</xdr:colOff>
      <xdr:row>65</xdr:row>
      <xdr:rowOff>0</xdr:rowOff>
    </xdr:from>
    <xdr:to>
      <xdr:col>6</xdr:col>
      <xdr:colOff>180975</xdr:colOff>
      <xdr:row>66</xdr:row>
      <xdr:rowOff>19050</xdr:rowOff>
    </xdr:to>
    <xdr:sp>
      <xdr:nvSpPr>
        <xdr:cNvPr id="21" name="円/楕円 20"/>
        <xdr:cNvSpPr>
          <a:spLocks/>
        </xdr:cNvSpPr>
      </xdr:nvSpPr>
      <xdr:spPr>
        <a:xfrm>
          <a:off x="4067175" y="13144500"/>
          <a:ext cx="238125"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5</xdr:col>
      <xdr:colOff>1076325</xdr:colOff>
      <xdr:row>63</xdr:row>
      <xdr:rowOff>9525</xdr:rowOff>
    </xdr:from>
    <xdr:to>
      <xdr:col>6</xdr:col>
      <xdr:colOff>161925</xdr:colOff>
      <xdr:row>64</xdr:row>
      <xdr:rowOff>28575</xdr:rowOff>
    </xdr:to>
    <xdr:sp>
      <xdr:nvSpPr>
        <xdr:cNvPr id="22" name="円/楕円 27"/>
        <xdr:cNvSpPr>
          <a:spLocks/>
        </xdr:cNvSpPr>
      </xdr:nvSpPr>
      <xdr:spPr>
        <a:xfrm>
          <a:off x="4038600" y="12734925"/>
          <a:ext cx="247650" cy="190500"/>
        </a:xfrm>
        <a:prstGeom prst="ellipse">
          <a:avLst/>
        </a:prstGeom>
        <a:noFill/>
        <a:ln w="317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1104900</xdr:colOff>
      <xdr:row>79</xdr:row>
      <xdr:rowOff>0</xdr:rowOff>
    </xdr:from>
    <xdr:to>
      <xdr:col>6</xdr:col>
      <xdr:colOff>180975</xdr:colOff>
      <xdr:row>80</xdr:row>
      <xdr:rowOff>19050</xdr:rowOff>
    </xdr:to>
    <xdr:sp>
      <xdr:nvSpPr>
        <xdr:cNvPr id="23" name="円/楕円 29"/>
        <xdr:cNvSpPr>
          <a:spLocks/>
        </xdr:cNvSpPr>
      </xdr:nvSpPr>
      <xdr:spPr>
        <a:xfrm>
          <a:off x="4067175" y="15878175"/>
          <a:ext cx="238125"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6</xdr:col>
      <xdr:colOff>1009650</xdr:colOff>
      <xdr:row>79</xdr:row>
      <xdr:rowOff>0</xdr:rowOff>
    </xdr:from>
    <xdr:to>
      <xdr:col>7</xdr:col>
      <xdr:colOff>190500</xdr:colOff>
      <xdr:row>80</xdr:row>
      <xdr:rowOff>19050</xdr:rowOff>
    </xdr:to>
    <xdr:sp>
      <xdr:nvSpPr>
        <xdr:cNvPr id="24" name="円/楕円 30"/>
        <xdr:cNvSpPr>
          <a:spLocks/>
        </xdr:cNvSpPr>
      </xdr:nvSpPr>
      <xdr:spPr>
        <a:xfrm>
          <a:off x="5133975" y="15878175"/>
          <a:ext cx="247650"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6</xdr:col>
      <xdr:colOff>1009650</xdr:colOff>
      <xdr:row>81</xdr:row>
      <xdr:rowOff>0</xdr:rowOff>
    </xdr:from>
    <xdr:to>
      <xdr:col>7</xdr:col>
      <xdr:colOff>190500</xdr:colOff>
      <xdr:row>82</xdr:row>
      <xdr:rowOff>19050</xdr:rowOff>
    </xdr:to>
    <xdr:sp>
      <xdr:nvSpPr>
        <xdr:cNvPr id="25" name="円/楕円 31"/>
        <xdr:cNvSpPr>
          <a:spLocks/>
        </xdr:cNvSpPr>
      </xdr:nvSpPr>
      <xdr:spPr>
        <a:xfrm>
          <a:off x="5133975" y="16297275"/>
          <a:ext cx="247650"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6</xdr:col>
      <xdr:colOff>1009650</xdr:colOff>
      <xdr:row>83</xdr:row>
      <xdr:rowOff>0</xdr:rowOff>
    </xdr:from>
    <xdr:to>
      <xdr:col>7</xdr:col>
      <xdr:colOff>190500</xdr:colOff>
      <xdr:row>84</xdr:row>
      <xdr:rowOff>19050</xdr:rowOff>
    </xdr:to>
    <xdr:sp>
      <xdr:nvSpPr>
        <xdr:cNvPr id="26" name="円/楕円 32"/>
        <xdr:cNvSpPr>
          <a:spLocks/>
        </xdr:cNvSpPr>
      </xdr:nvSpPr>
      <xdr:spPr>
        <a:xfrm>
          <a:off x="5133975" y="16716375"/>
          <a:ext cx="247650"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6</xdr:col>
      <xdr:colOff>1009650</xdr:colOff>
      <xdr:row>85</xdr:row>
      <xdr:rowOff>0</xdr:rowOff>
    </xdr:from>
    <xdr:to>
      <xdr:col>7</xdr:col>
      <xdr:colOff>190500</xdr:colOff>
      <xdr:row>86</xdr:row>
      <xdr:rowOff>19050</xdr:rowOff>
    </xdr:to>
    <xdr:sp>
      <xdr:nvSpPr>
        <xdr:cNvPr id="27" name="円/楕円 33"/>
        <xdr:cNvSpPr>
          <a:spLocks/>
        </xdr:cNvSpPr>
      </xdr:nvSpPr>
      <xdr:spPr>
        <a:xfrm>
          <a:off x="5133975" y="17135475"/>
          <a:ext cx="247650"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6</xdr:col>
      <xdr:colOff>1009650</xdr:colOff>
      <xdr:row>87</xdr:row>
      <xdr:rowOff>9525</xdr:rowOff>
    </xdr:from>
    <xdr:to>
      <xdr:col>7</xdr:col>
      <xdr:colOff>190500</xdr:colOff>
      <xdr:row>88</xdr:row>
      <xdr:rowOff>28575</xdr:rowOff>
    </xdr:to>
    <xdr:sp>
      <xdr:nvSpPr>
        <xdr:cNvPr id="28" name="円/楕円 34"/>
        <xdr:cNvSpPr>
          <a:spLocks/>
        </xdr:cNvSpPr>
      </xdr:nvSpPr>
      <xdr:spPr>
        <a:xfrm>
          <a:off x="5133975" y="17564100"/>
          <a:ext cx="247650"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5</xdr:col>
      <xdr:colOff>1104900</xdr:colOff>
      <xdr:row>80</xdr:row>
      <xdr:rowOff>228600</xdr:rowOff>
    </xdr:from>
    <xdr:to>
      <xdr:col>6</xdr:col>
      <xdr:colOff>180975</xdr:colOff>
      <xdr:row>82</xdr:row>
      <xdr:rowOff>0</xdr:rowOff>
    </xdr:to>
    <xdr:sp>
      <xdr:nvSpPr>
        <xdr:cNvPr id="29" name="円/楕円 35"/>
        <xdr:cNvSpPr>
          <a:spLocks/>
        </xdr:cNvSpPr>
      </xdr:nvSpPr>
      <xdr:spPr>
        <a:xfrm>
          <a:off x="4067175" y="16278225"/>
          <a:ext cx="238125"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5</xdr:col>
      <xdr:colOff>1104900</xdr:colOff>
      <xdr:row>82</xdr:row>
      <xdr:rowOff>238125</xdr:rowOff>
    </xdr:from>
    <xdr:to>
      <xdr:col>6</xdr:col>
      <xdr:colOff>180975</xdr:colOff>
      <xdr:row>84</xdr:row>
      <xdr:rowOff>9525</xdr:rowOff>
    </xdr:to>
    <xdr:sp>
      <xdr:nvSpPr>
        <xdr:cNvPr id="30" name="円/楕円 36"/>
        <xdr:cNvSpPr>
          <a:spLocks/>
        </xdr:cNvSpPr>
      </xdr:nvSpPr>
      <xdr:spPr>
        <a:xfrm>
          <a:off x="4067175" y="16706850"/>
          <a:ext cx="238125"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5</xdr:col>
      <xdr:colOff>1104900</xdr:colOff>
      <xdr:row>85</xdr:row>
      <xdr:rowOff>9525</xdr:rowOff>
    </xdr:from>
    <xdr:to>
      <xdr:col>6</xdr:col>
      <xdr:colOff>180975</xdr:colOff>
      <xdr:row>86</xdr:row>
      <xdr:rowOff>28575</xdr:rowOff>
    </xdr:to>
    <xdr:sp>
      <xdr:nvSpPr>
        <xdr:cNvPr id="31" name="円/楕円 37"/>
        <xdr:cNvSpPr>
          <a:spLocks/>
        </xdr:cNvSpPr>
      </xdr:nvSpPr>
      <xdr:spPr>
        <a:xfrm>
          <a:off x="4067175" y="17145000"/>
          <a:ext cx="238125"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5</xdr:col>
      <xdr:colOff>1104900</xdr:colOff>
      <xdr:row>87</xdr:row>
      <xdr:rowOff>0</xdr:rowOff>
    </xdr:from>
    <xdr:to>
      <xdr:col>6</xdr:col>
      <xdr:colOff>180975</xdr:colOff>
      <xdr:row>88</xdr:row>
      <xdr:rowOff>19050</xdr:rowOff>
    </xdr:to>
    <xdr:sp>
      <xdr:nvSpPr>
        <xdr:cNvPr id="32" name="円/楕円 38"/>
        <xdr:cNvSpPr>
          <a:spLocks/>
        </xdr:cNvSpPr>
      </xdr:nvSpPr>
      <xdr:spPr>
        <a:xfrm>
          <a:off x="4067175" y="17554575"/>
          <a:ext cx="238125"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5</xdr:col>
      <xdr:colOff>1104900</xdr:colOff>
      <xdr:row>101</xdr:row>
      <xdr:rowOff>0</xdr:rowOff>
    </xdr:from>
    <xdr:to>
      <xdr:col>6</xdr:col>
      <xdr:colOff>180975</xdr:colOff>
      <xdr:row>102</xdr:row>
      <xdr:rowOff>19050</xdr:rowOff>
    </xdr:to>
    <xdr:sp>
      <xdr:nvSpPr>
        <xdr:cNvPr id="33" name="円/楕円 47"/>
        <xdr:cNvSpPr>
          <a:spLocks/>
        </xdr:cNvSpPr>
      </xdr:nvSpPr>
      <xdr:spPr>
        <a:xfrm>
          <a:off x="4067175" y="20259675"/>
          <a:ext cx="238125"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6</xdr:col>
      <xdr:colOff>1009650</xdr:colOff>
      <xdr:row>101</xdr:row>
      <xdr:rowOff>0</xdr:rowOff>
    </xdr:from>
    <xdr:to>
      <xdr:col>7</xdr:col>
      <xdr:colOff>190500</xdr:colOff>
      <xdr:row>102</xdr:row>
      <xdr:rowOff>19050</xdr:rowOff>
    </xdr:to>
    <xdr:sp>
      <xdr:nvSpPr>
        <xdr:cNvPr id="34" name="円/楕円 48"/>
        <xdr:cNvSpPr>
          <a:spLocks/>
        </xdr:cNvSpPr>
      </xdr:nvSpPr>
      <xdr:spPr>
        <a:xfrm>
          <a:off x="5133975" y="20259675"/>
          <a:ext cx="247650"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6</xdr:col>
      <xdr:colOff>1009650</xdr:colOff>
      <xdr:row>103</xdr:row>
      <xdr:rowOff>0</xdr:rowOff>
    </xdr:from>
    <xdr:to>
      <xdr:col>7</xdr:col>
      <xdr:colOff>190500</xdr:colOff>
      <xdr:row>104</xdr:row>
      <xdr:rowOff>19050</xdr:rowOff>
    </xdr:to>
    <xdr:sp>
      <xdr:nvSpPr>
        <xdr:cNvPr id="35" name="円/楕円 49"/>
        <xdr:cNvSpPr>
          <a:spLocks/>
        </xdr:cNvSpPr>
      </xdr:nvSpPr>
      <xdr:spPr>
        <a:xfrm>
          <a:off x="5133975" y="20678775"/>
          <a:ext cx="247650"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6</xdr:col>
      <xdr:colOff>1009650</xdr:colOff>
      <xdr:row>105</xdr:row>
      <xdr:rowOff>0</xdr:rowOff>
    </xdr:from>
    <xdr:to>
      <xdr:col>7</xdr:col>
      <xdr:colOff>190500</xdr:colOff>
      <xdr:row>106</xdr:row>
      <xdr:rowOff>19050</xdr:rowOff>
    </xdr:to>
    <xdr:sp>
      <xdr:nvSpPr>
        <xdr:cNvPr id="36" name="円/楕円 50"/>
        <xdr:cNvSpPr>
          <a:spLocks/>
        </xdr:cNvSpPr>
      </xdr:nvSpPr>
      <xdr:spPr>
        <a:xfrm>
          <a:off x="5133975" y="21097875"/>
          <a:ext cx="247650"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6</xdr:col>
      <xdr:colOff>1009650</xdr:colOff>
      <xdr:row>107</xdr:row>
      <xdr:rowOff>0</xdr:rowOff>
    </xdr:from>
    <xdr:to>
      <xdr:col>7</xdr:col>
      <xdr:colOff>190500</xdr:colOff>
      <xdr:row>108</xdr:row>
      <xdr:rowOff>19050</xdr:rowOff>
    </xdr:to>
    <xdr:sp>
      <xdr:nvSpPr>
        <xdr:cNvPr id="37" name="円/楕円 51"/>
        <xdr:cNvSpPr>
          <a:spLocks/>
        </xdr:cNvSpPr>
      </xdr:nvSpPr>
      <xdr:spPr>
        <a:xfrm>
          <a:off x="5133975" y="21516975"/>
          <a:ext cx="247650"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6</xdr:col>
      <xdr:colOff>1009650</xdr:colOff>
      <xdr:row>109</xdr:row>
      <xdr:rowOff>9525</xdr:rowOff>
    </xdr:from>
    <xdr:to>
      <xdr:col>7</xdr:col>
      <xdr:colOff>190500</xdr:colOff>
      <xdr:row>110</xdr:row>
      <xdr:rowOff>28575</xdr:rowOff>
    </xdr:to>
    <xdr:sp>
      <xdr:nvSpPr>
        <xdr:cNvPr id="38" name="円/楕円 52"/>
        <xdr:cNvSpPr>
          <a:spLocks/>
        </xdr:cNvSpPr>
      </xdr:nvSpPr>
      <xdr:spPr>
        <a:xfrm>
          <a:off x="5133975" y="21945600"/>
          <a:ext cx="247650"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5</xdr:col>
      <xdr:colOff>1104900</xdr:colOff>
      <xdr:row>102</xdr:row>
      <xdr:rowOff>228600</xdr:rowOff>
    </xdr:from>
    <xdr:to>
      <xdr:col>6</xdr:col>
      <xdr:colOff>180975</xdr:colOff>
      <xdr:row>104</xdr:row>
      <xdr:rowOff>0</xdr:rowOff>
    </xdr:to>
    <xdr:sp>
      <xdr:nvSpPr>
        <xdr:cNvPr id="39" name="円/楕円 53"/>
        <xdr:cNvSpPr>
          <a:spLocks/>
        </xdr:cNvSpPr>
      </xdr:nvSpPr>
      <xdr:spPr>
        <a:xfrm>
          <a:off x="4067175" y="20659725"/>
          <a:ext cx="238125"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5</xdr:col>
      <xdr:colOff>1104900</xdr:colOff>
      <xdr:row>104</xdr:row>
      <xdr:rowOff>238125</xdr:rowOff>
    </xdr:from>
    <xdr:to>
      <xdr:col>6</xdr:col>
      <xdr:colOff>180975</xdr:colOff>
      <xdr:row>106</xdr:row>
      <xdr:rowOff>9525</xdr:rowOff>
    </xdr:to>
    <xdr:sp>
      <xdr:nvSpPr>
        <xdr:cNvPr id="40" name="円/楕円 54"/>
        <xdr:cNvSpPr>
          <a:spLocks/>
        </xdr:cNvSpPr>
      </xdr:nvSpPr>
      <xdr:spPr>
        <a:xfrm>
          <a:off x="4067175" y="21088350"/>
          <a:ext cx="238125"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5</xdr:col>
      <xdr:colOff>1104900</xdr:colOff>
      <xdr:row>107</xdr:row>
      <xdr:rowOff>9525</xdr:rowOff>
    </xdr:from>
    <xdr:to>
      <xdr:col>6</xdr:col>
      <xdr:colOff>180975</xdr:colOff>
      <xdr:row>108</xdr:row>
      <xdr:rowOff>28575</xdr:rowOff>
    </xdr:to>
    <xdr:sp>
      <xdr:nvSpPr>
        <xdr:cNvPr id="41" name="円/楕円 55"/>
        <xdr:cNvSpPr>
          <a:spLocks/>
        </xdr:cNvSpPr>
      </xdr:nvSpPr>
      <xdr:spPr>
        <a:xfrm>
          <a:off x="4067175" y="21526500"/>
          <a:ext cx="238125"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5</xdr:col>
      <xdr:colOff>1104900</xdr:colOff>
      <xdr:row>109</xdr:row>
      <xdr:rowOff>0</xdr:rowOff>
    </xdr:from>
    <xdr:to>
      <xdr:col>6</xdr:col>
      <xdr:colOff>180975</xdr:colOff>
      <xdr:row>110</xdr:row>
      <xdr:rowOff>19050</xdr:rowOff>
    </xdr:to>
    <xdr:sp>
      <xdr:nvSpPr>
        <xdr:cNvPr id="42" name="円/楕円 56"/>
        <xdr:cNvSpPr>
          <a:spLocks/>
        </xdr:cNvSpPr>
      </xdr:nvSpPr>
      <xdr:spPr>
        <a:xfrm>
          <a:off x="4067175" y="21936075"/>
          <a:ext cx="238125"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5</xdr:col>
      <xdr:colOff>1104900</xdr:colOff>
      <xdr:row>123</xdr:row>
      <xdr:rowOff>0</xdr:rowOff>
    </xdr:from>
    <xdr:to>
      <xdr:col>6</xdr:col>
      <xdr:colOff>180975</xdr:colOff>
      <xdr:row>124</xdr:row>
      <xdr:rowOff>19050</xdr:rowOff>
    </xdr:to>
    <xdr:sp>
      <xdr:nvSpPr>
        <xdr:cNvPr id="43" name="円/楕円 75"/>
        <xdr:cNvSpPr>
          <a:spLocks/>
        </xdr:cNvSpPr>
      </xdr:nvSpPr>
      <xdr:spPr>
        <a:xfrm>
          <a:off x="4067175" y="24641175"/>
          <a:ext cx="238125"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6</xdr:col>
      <xdr:colOff>1009650</xdr:colOff>
      <xdr:row>123</xdr:row>
      <xdr:rowOff>0</xdr:rowOff>
    </xdr:from>
    <xdr:to>
      <xdr:col>7</xdr:col>
      <xdr:colOff>190500</xdr:colOff>
      <xdr:row>124</xdr:row>
      <xdr:rowOff>19050</xdr:rowOff>
    </xdr:to>
    <xdr:sp>
      <xdr:nvSpPr>
        <xdr:cNvPr id="44" name="円/楕円 76"/>
        <xdr:cNvSpPr>
          <a:spLocks/>
        </xdr:cNvSpPr>
      </xdr:nvSpPr>
      <xdr:spPr>
        <a:xfrm>
          <a:off x="5133975" y="24641175"/>
          <a:ext cx="247650"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6</xdr:col>
      <xdr:colOff>1009650</xdr:colOff>
      <xdr:row>125</xdr:row>
      <xdr:rowOff>0</xdr:rowOff>
    </xdr:from>
    <xdr:to>
      <xdr:col>7</xdr:col>
      <xdr:colOff>190500</xdr:colOff>
      <xdr:row>126</xdr:row>
      <xdr:rowOff>19050</xdr:rowOff>
    </xdr:to>
    <xdr:sp>
      <xdr:nvSpPr>
        <xdr:cNvPr id="45" name="円/楕円 77"/>
        <xdr:cNvSpPr>
          <a:spLocks/>
        </xdr:cNvSpPr>
      </xdr:nvSpPr>
      <xdr:spPr>
        <a:xfrm>
          <a:off x="5133975" y="25060275"/>
          <a:ext cx="247650"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6</xdr:col>
      <xdr:colOff>1009650</xdr:colOff>
      <xdr:row>127</xdr:row>
      <xdr:rowOff>0</xdr:rowOff>
    </xdr:from>
    <xdr:to>
      <xdr:col>7</xdr:col>
      <xdr:colOff>190500</xdr:colOff>
      <xdr:row>128</xdr:row>
      <xdr:rowOff>19050</xdr:rowOff>
    </xdr:to>
    <xdr:sp>
      <xdr:nvSpPr>
        <xdr:cNvPr id="46" name="円/楕円 78"/>
        <xdr:cNvSpPr>
          <a:spLocks/>
        </xdr:cNvSpPr>
      </xdr:nvSpPr>
      <xdr:spPr>
        <a:xfrm>
          <a:off x="5133975" y="25479375"/>
          <a:ext cx="247650"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6</xdr:col>
      <xdr:colOff>1009650</xdr:colOff>
      <xdr:row>129</xdr:row>
      <xdr:rowOff>0</xdr:rowOff>
    </xdr:from>
    <xdr:to>
      <xdr:col>7</xdr:col>
      <xdr:colOff>190500</xdr:colOff>
      <xdr:row>130</xdr:row>
      <xdr:rowOff>19050</xdr:rowOff>
    </xdr:to>
    <xdr:sp>
      <xdr:nvSpPr>
        <xdr:cNvPr id="47" name="円/楕円 79"/>
        <xdr:cNvSpPr>
          <a:spLocks/>
        </xdr:cNvSpPr>
      </xdr:nvSpPr>
      <xdr:spPr>
        <a:xfrm>
          <a:off x="5133975" y="25898475"/>
          <a:ext cx="247650"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6</xdr:col>
      <xdr:colOff>1009650</xdr:colOff>
      <xdr:row>131</xdr:row>
      <xdr:rowOff>9525</xdr:rowOff>
    </xdr:from>
    <xdr:to>
      <xdr:col>7</xdr:col>
      <xdr:colOff>190500</xdr:colOff>
      <xdr:row>132</xdr:row>
      <xdr:rowOff>28575</xdr:rowOff>
    </xdr:to>
    <xdr:sp>
      <xdr:nvSpPr>
        <xdr:cNvPr id="48" name="円/楕円 80"/>
        <xdr:cNvSpPr>
          <a:spLocks/>
        </xdr:cNvSpPr>
      </xdr:nvSpPr>
      <xdr:spPr>
        <a:xfrm>
          <a:off x="5133975" y="26327100"/>
          <a:ext cx="247650"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5</xdr:col>
      <xdr:colOff>1104900</xdr:colOff>
      <xdr:row>124</xdr:row>
      <xdr:rowOff>228600</xdr:rowOff>
    </xdr:from>
    <xdr:to>
      <xdr:col>6</xdr:col>
      <xdr:colOff>180975</xdr:colOff>
      <xdr:row>126</xdr:row>
      <xdr:rowOff>0</xdr:rowOff>
    </xdr:to>
    <xdr:sp>
      <xdr:nvSpPr>
        <xdr:cNvPr id="49" name="円/楕円 81"/>
        <xdr:cNvSpPr>
          <a:spLocks/>
        </xdr:cNvSpPr>
      </xdr:nvSpPr>
      <xdr:spPr>
        <a:xfrm>
          <a:off x="4067175" y="25041225"/>
          <a:ext cx="238125"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5</xdr:col>
      <xdr:colOff>1104900</xdr:colOff>
      <xdr:row>126</xdr:row>
      <xdr:rowOff>238125</xdr:rowOff>
    </xdr:from>
    <xdr:to>
      <xdr:col>6</xdr:col>
      <xdr:colOff>180975</xdr:colOff>
      <xdr:row>128</xdr:row>
      <xdr:rowOff>9525</xdr:rowOff>
    </xdr:to>
    <xdr:sp>
      <xdr:nvSpPr>
        <xdr:cNvPr id="50" name="円/楕円 82"/>
        <xdr:cNvSpPr>
          <a:spLocks/>
        </xdr:cNvSpPr>
      </xdr:nvSpPr>
      <xdr:spPr>
        <a:xfrm>
          <a:off x="4067175" y="25469850"/>
          <a:ext cx="238125"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5</xdr:col>
      <xdr:colOff>1104900</xdr:colOff>
      <xdr:row>129</xdr:row>
      <xdr:rowOff>9525</xdr:rowOff>
    </xdr:from>
    <xdr:to>
      <xdr:col>6</xdr:col>
      <xdr:colOff>180975</xdr:colOff>
      <xdr:row>130</xdr:row>
      <xdr:rowOff>28575</xdr:rowOff>
    </xdr:to>
    <xdr:sp>
      <xdr:nvSpPr>
        <xdr:cNvPr id="51" name="円/楕円 83"/>
        <xdr:cNvSpPr>
          <a:spLocks/>
        </xdr:cNvSpPr>
      </xdr:nvSpPr>
      <xdr:spPr>
        <a:xfrm>
          <a:off x="4067175" y="25908000"/>
          <a:ext cx="238125"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5</xdr:col>
      <xdr:colOff>1104900</xdr:colOff>
      <xdr:row>131</xdr:row>
      <xdr:rowOff>0</xdr:rowOff>
    </xdr:from>
    <xdr:to>
      <xdr:col>6</xdr:col>
      <xdr:colOff>180975</xdr:colOff>
      <xdr:row>132</xdr:row>
      <xdr:rowOff>19050</xdr:rowOff>
    </xdr:to>
    <xdr:sp>
      <xdr:nvSpPr>
        <xdr:cNvPr id="52" name="円/楕円 84"/>
        <xdr:cNvSpPr>
          <a:spLocks/>
        </xdr:cNvSpPr>
      </xdr:nvSpPr>
      <xdr:spPr>
        <a:xfrm>
          <a:off x="4067175" y="26317575"/>
          <a:ext cx="238125"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5</xdr:col>
      <xdr:colOff>1104900</xdr:colOff>
      <xdr:row>145</xdr:row>
      <xdr:rowOff>0</xdr:rowOff>
    </xdr:from>
    <xdr:to>
      <xdr:col>6</xdr:col>
      <xdr:colOff>180975</xdr:colOff>
      <xdr:row>146</xdr:row>
      <xdr:rowOff>19050</xdr:rowOff>
    </xdr:to>
    <xdr:sp>
      <xdr:nvSpPr>
        <xdr:cNvPr id="53" name="円/楕円 103"/>
        <xdr:cNvSpPr>
          <a:spLocks/>
        </xdr:cNvSpPr>
      </xdr:nvSpPr>
      <xdr:spPr>
        <a:xfrm>
          <a:off x="4067175" y="29022675"/>
          <a:ext cx="238125"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6</xdr:col>
      <xdr:colOff>1009650</xdr:colOff>
      <xdr:row>145</xdr:row>
      <xdr:rowOff>0</xdr:rowOff>
    </xdr:from>
    <xdr:to>
      <xdr:col>7</xdr:col>
      <xdr:colOff>190500</xdr:colOff>
      <xdr:row>146</xdr:row>
      <xdr:rowOff>19050</xdr:rowOff>
    </xdr:to>
    <xdr:sp>
      <xdr:nvSpPr>
        <xdr:cNvPr id="54" name="円/楕円 104"/>
        <xdr:cNvSpPr>
          <a:spLocks/>
        </xdr:cNvSpPr>
      </xdr:nvSpPr>
      <xdr:spPr>
        <a:xfrm>
          <a:off x="5133975" y="29022675"/>
          <a:ext cx="247650"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6</xdr:col>
      <xdr:colOff>1009650</xdr:colOff>
      <xdr:row>147</xdr:row>
      <xdr:rowOff>0</xdr:rowOff>
    </xdr:from>
    <xdr:to>
      <xdr:col>7</xdr:col>
      <xdr:colOff>190500</xdr:colOff>
      <xdr:row>148</xdr:row>
      <xdr:rowOff>19050</xdr:rowOff>
    </xdr:to>
    <xdr:sp>
      <xdr:nvSpPr>
        <xdr:cNvPr id="55" name="円/楕円 105"/>
        <xdr:cNvSpPr>
          <a:spLocks/>
        </xdr:cNvSpPr>
      </xdr:nvSpPr>
      <xdr:spPr>
        <a:xfrm>
          <a:off x="5133975" y="29441775"/>
          <a:ext cx="247650"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6</xdr:col>
      <xdr:colOff>1009650</xdr:colOff>
      <xdr:row>149</xdr:row>
      <xdr:rowOff>0</xdr:rowOff>
    </xdr:from>
    <xdr:to>
      <xdr:col>7</xdr:col>
      <xdr:colOff>190500</xdr:colOff>
      <xdr:row>150</xdr:row>
      <xdr:rowOff>19050</xdr:rowOff>
    </xdr:to>
    <xdr:sp>
      <xdr:nvSpPr>
        <xdr:cNvPr id="56" name="円/楕円 106"/>
        <xdr:cNvSpPr>
          <a:spLocks/>
        </xdr:cNvSpPr>
      </xdr:nvSpPr>
      <xdr:spPr>
        <a:xfrm>
          <a:off x="5133975" y="29860875"/>
          <a:ext cx="247650"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6</xdr:col>
      <xdr:colOff>1009650</xdr:colOff>
      <xdr:row>151</xdr:row>
      <xdr:rowOff>0</xdr:rowOff>
    </xdr:from>
    <xdr:to>
      <xdr:col>7</xdr:col>
      <xdr:colOff>190500</xdr:colOff>
      <xdr:row>152</xdr:row>
      <xdr:rowOff>19050</xdr:rowOff>
    </xdr:to>
    <xdr:sp>
      <xdr:nvSpPr>
        <xdr:cNvPr id="57" name="円/楕円 107"/>
        <xdr:cNvSpPr>
          <a:spLocks/>
        </xdr:cNvSpPr>
      </xdr:nvSpPr>
      <xdr:spPr>
        <a:xfrm>
          <a:off x="5133975" y="30279975"/>
          <a:ext cx="247650"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6</xdr:col>
      <xdr:colOff>1009650</xdr:colOff>
      <xdr:row>153</xdr:row>
      <xdr:rowOff>9525</xdr:rowOff>
    </xdr:from>
    <xdr:to>
      <xdr:col>7</xdr:col>
      <xdr:colOff>190500</xdr:colOff>
      <xdr:row>154</xdr:row>
      <xdr:rowOff>28575</xdr:rowOff>
    </xdr:to>
    <xdr:sp>
      <xdr:nvSpPr>
        <xdr:cNvPr id="58" name="円/楕円 108"/>
        <xdr:cNvSpPr>
          <a:spLocks/>
        </xdr:cNvSpPr>
      </xdr:nvSpPr>
      <xdr:spPr>
        <a:xfrm>
          <a:off x="5133975" y="30708600"/>
          <a:ext cx="247650"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5</xdr:col>
      <xdr:colOff>1104900</xdr:colOff>
      <xdr:row>146</xdr:row>
      <xdr:rowOff>228600</xdr:rowOff>
    </xdr:from>
    <xdr:to>
      <xdr:col>6</xdr:col>
      <xdr:colOff>180975</xdr:colOff>
      <xdr:row>148</xdr:row>
      <xdr:rowOff>0</xdr:rowOff>
    </xdr:to>
    <xdr:sp>
      <xdr:nvSpPr>
        <xdr:cNvPr id="59" name="円/楕円 109"/>
        <xdr:cNvSpPr>
          <a:spLocks/>
        </xdr:cNvSpPr>
      </xdr:nvSpPr>
      <xdr:spPr>
        <a:xfrm>
          <a:off x="4067175" y="29422725"/>
          <a:ext cx="238125"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5</xdr:col>
      <xdr:colOff>1104900</xdr:colOff>
      <xdr:row>148</xdr:row>
      <xdr:rowOff>238125</xdr:rowOff>
    </xdr:from>
    <xdr:to>
      <xdr:col>6</xdr:col>
      <xdr:colOff>180975</xdr:colOff>
      <xdr:row>150</xdr:row>
      <xdr:rowOff>9525</xdr:rowOff>
    </xdr:to>
    <xdr:sp>
      <xdr:nvSpPr>
        <xdr:cNvPr id="60" name="円/楕円 110"/>
        <xdr:cNvSpPr>
          <a:spLocks/>
        </xdr:cNvSpPr>
      </xdr:nvSpPr>
      <xdr:spPr>
        <a:xfrm>
          <a:off x="4067175" y="29851350"/>
          <a:ext cx="238125"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5</xdr:col>
      <xdr:colOff>1104900</xdr:colOff>
      <xdr:row>151</xdr:row>
      <xdr:rowOff>9525</xdr:rowOff>
    </xdr:from>
    <xdr:to>
      <xdr:col>6</xdr:col>
      <xdr:colOff>180975</xdr:colOff>
      <xdr:row>152</xdr:row>
      <xdr:rowOff>28575</xdr:rowOff>
    </xdr:to>
    <xdr:sp>
      <xdr:nvSpPr>
        <xdr:cNvPr id="61" name="円/楕円 111"/>
        <xdr:cNvSpPr>
          <a:spLocks/>
        </xdr:cNvSpPr>
      </xdr:nvSpPr>
      <xdr:spPr>
        <a:xfrm>
          <a:off x="4067175" y="30289500"/>
          <a:ext cx="238125"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5</xdr:col>
      <xdr:colOff>1104900</xdr:colOff>
      <xdr:row>153</xdr:row>
      <xdr:rowOff>0</xdr:rowOff>
    </xdr:from>
    <xdr:to>
      <xdr:col>6</xdr:col>
      <xdr:colOff>180975</xdr:colOff>
      <xdr:row>154</xdr:row>
      <xdr:rowOff>19050</xdr:rowOff>
    </xdr:to>
    <xdr:sp>
      <xdr:nvSpPr>
        <xdr:cNvPr id="62" name="円/楕円 112"/>
        <xdr:cNvSpPr>
          <a:spLocks/>
        </xdr:cNvSpPr>
      </xdr:nvSpPr>
      <xdr:spPr>
        <a:xfrm>
          <a:off x="4067175" y="30699075"/>
          <a:ext cx="238125"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5</xdr:col>
      <xdr:colOff>1076325</xdr:colOff>
      <xdr:row>151</xdr:row>
      <xdr:rowOff>9525</xdr:rowOff>
    </xdr:from>
    <xdr:to>
      <xdr:col>6</xdr:col>
      <xdr:colOff>161925</xdr:colOff>
      <xdr:row>152</xdr:row>
      <xdr:rowOff>28575</xdr:rowOff>
    </xdr:to>
    <xdr:sp>
      <xdr:nvSpPr>
        <xdr:cNvPr id="63" name="円/楕円 115"/>
        <xdr:cNvSpPr>
          <a:spLocks/>
        </xdr:cNvSpPr>
      </xdr:nvSpPr>
      <xdr:spPr>
        <a:xfrm>
          <a:off x="4038600" y="30289500"/>
          <a:ext cx="247650" cy="190500"/>
        </a:xfrm>
        <a:prstGeom prst="ellipse">
          <a:avLst/>
        </a:prstGeom>
        <a:noFill/>
        <a:ln w="317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1104900</xdr:colOff>
      <xdr:row>167</xdr:row>
      <xdr:rowOff>0</xdr:rowOff>
    </xdr:from>
    <xdr:to>
      <xdr:col>6</xdr:col>
      <xdr:colOff>180975</xdr:colOff>
      <xdr:row>168</xdr:row>
      <xdr:rowOff>19050</xdr:rowOff>
    </xdr:to>
    <xdr:sp>
      <xdr:nvSpPr>
        <xdr:cNvPr id="64" name="円/楕円 117"/>
        <xdr:cNvSpPr>
          <a:spLocks/>
        </xdr:cNvSpPr>
      </xdr:nvSpPr>
      <xdr:spPr>
        <a:xfrm>
          <a:off x="4067175" y="33404175"/>
          <a:ext cx="238125"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6</xdr:col>
      <xdr:colOff>1009650</xdr:colOff>
      <xdr:row>167</xdr:row>
      <xdr:rowOff>0</xdr:rowOff>
    </xdr:from>
    <xdr:to>
      <xdr:col>7</xdr:col>
      <xdr:colOff>190500</xdr:colOff>
      <xdr:row>168</xdr:row>
      <xdr:rowOff>19050</xdr:rowOff>
    </xdr:to>
    <xdr:sp>
      <xdr:nvSpPr>
        <xdr:cNvPr id="65" name="円/楕円 118"/>
        <xdr:cNvSpPr>
          <a:spLocks/>
        </xdr:cNvSpPr>
      </xdr:nvSpPr>
      <xdr:spPr>
        <a:xfrm>
          <a:off x="5133975" y="33404175"/>
          <a:ext cx="247650"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6</xdr:col>
      <xdr:colOff>1009650</xdr:colOff>
      <xdr:row>169</xdr:row>
      <xdr:rowOff>0</xdr:rowOff>
    </xdr:from>
    <xdr:to>
      <xdr:col>7</xdr:col>
      <xdr:colOff>190500</xdr:colOff>
      <xdr:row>170</xdr:row>
      <xdr:rowOff>19050</xdr:rowOff>
    </xdr:to>
    <xdr:sp>
      <xdr:nvSpPr>
        <xdr:cNvPr id="66" name="円/楕円 119"/>
        <xdr:cNvSpPr>
          <a:spLocks/>
        </xdr:cNvSpPr>
      </xdr:nvSpPr>
      <xdr:spPr>
        <a:xfrm>
          <a:off x="5133975" y="33823275"/>
          <a:ext cx="247650"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6</xdr:col>
      <xdr:colOff>1009650</xdr:colOff>
      <xdr:row>171</xdr:row>
      <xdr:rowOff>0</xdr:rowOff>
    </xdr:from>
    <xdr:to>
      <xdr:col>7</xdr:col>
      <xdr:colOff>190500</xdr:colOff>
      <xdr:row>172</xdr:row>
      <xdr:rowOff>19050</xdr:rowOff>
    </xdr:to>
    <xdr:sp>
      <xdr:nvSpPr>
        <xdr:cNvPr id="67" name="円/楕円 120"/>
        <xdr:cNvSpPr>
          <a:spLocks/>
        </xdr:cNvSpPr>
      </xdr:nvSpPr>
      <xdr:spPr>
        <a:xfrm>
          <a:off x="5133975" y="34242375"/>
          <a:ext cx="247650"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6</xdr:col>
      <xdr:colOff>1009650</xdr:colOff>
      <xdr:row>173</xdr:row>
      <xdr:rowOff>0</xdr:rowOff>
    </xdr:from>
    <xdr:to>
      <xdr:col>7</xdr:col>
      <xdr:colOff>190500</xdr:colOff>
      <xdr:row>174</xdr:row>
      <xdr:rowOff>19050</xdr:rowOff>
    </xdr:to>
    <xdr:sp>
      <xdr:nvSpPr>
        <xdr:cNvPr id="68" name="円/楕円 121"/>
        <xdr:cNvSpPr>
          <a:spLocks/>
        </xdr:cNvSpPr>
      </xdr:nvSpPr>
      <xdr:spPr>
        <a:xfrm>
          <a:off x="5133975" y="34661475"/>
          <a:ext cx="247650"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6</xdr:col>
      <xdr:colOff>1009650</xdr:colOff>
      <xdr:row>175</xdr:row>
      <xdr:rowOff>9525</xdr:rowOff>
    </xdr:from>
    <xdr:to>
      <xdr:col>7</xdr:col>
      <xdr:colOff>190500</xdr:colOff>
      <xdr:row>176</xdr:row>
      <xdr:rowOff>28575</xdr:rowOff>
    </xdr:to>
    <xdr:sp>
      <xdr:nvSpPr>
        <xdr:cNvPr id="69" name="円/楕円 122"/>
        <xdr:cNvSpPr>
          <a:spLocks/>
        </xdr:cNvSpPr>
      </xdr:nvSpPr>
      <xdr:spPr>
        <a:xfrm>
          <a:off x="5133975" y="35090100"/>
          <a:ext cx="247650"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5</xdr:col>
      <xdr:colOff>1104900</xdr:colOff>
      <xdr:row>168</xdr:row>
      <xdr:rowOff>228600</xdr:rowOff>
    </xdr:from>
    <xdr:to>
      <xdr:col>6</xdr:col>
      <xdr:colOff>180975</xdr:colOff>
      <xdr:row>170</xdr:row>
      <xdr:rowOff>0</xdr:rowOff>
    </xdr:to>
    <xdr:sp>
      <xdr:nvSpPr>
        <xdr:cNvPr id="70" name="円/楕円 123"/>
        <xdr:cNvSpPr>
          <a:spLocks/>
        </xdr:cNvSpPr>
      </xdr:nvSpPr>
      <xdr:spPr>
        <a:xfrm>
          <a:off x="4067175" y="33804225"/>
          <a:ext cx="238125"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5</xdr:col>
      <xdr:colOff>1104900</xdr:colOff>
      <xdr:row>170</xdr:row>
      <xdr:rowOff>238125</xdr:rowOff>
    </xdr:from>
    <xdr:to>
      <xdr:col>6</xdr:col>
      <xdr:colOff>180975</xdr:colOff>
      <xdr:row>172</xdr:row>
      <xdr:rowOff>9525</xdr:rowOff>
    </xdr:to>
    <xdr:sp>
      <xdr:nvSpPr>
        <xdr:cNvPr id="71" name="円/楕円 124"/>
        <xdr:cNvSpPr>
          <a:spLocks/>
        </xdr:cNvSpPr>
      </xdr:nvSpPr>
      <xdr:spPr>
        <a:xfrm>
          <a:off x="4067175" y="34232850"/>
          <a:ext cx="238125"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5</xdr:col>
      <xdr:colOff>1104900</xdr:colOff>
      <xdr:row>173</xdr:row>
      <xdr:rowOff>9525</xdr:rowOff>
    </xdr:from>
    <xdr:to>
      <xdr:col>6</xdr:col>
      <xdr:colOff>180975</xdr:colOff>
      <xdr:row>174</xdr:row>
      <xdr:rowOff>28575</xdr:rowOff>
    </xdr:to>
    <xdr:sp>
      <xdr:nvSpPr>
        <xdr:cNvPr id="72" name="円/楕円 125"/>
        <xdr:cNvSpPr>
          <a:spLocks/>
        </xdr:cNvSpPr>
      </xdr:nvSpPr>
      <xdr:spPr>
        <a:xfrm>
          <a:off x="4067175" y="34671000"/>
          <a:ext cx="238125"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5</xdr:col>
      <xdr:colOff>1104900</xdr:colOff>
      <xdr:row>175</xdr:row>
      <xdr:rowOff>0</xdr:rowOff>
    </xdr:from>
    <xdr:to>
      <xdr:col>6</xdr:col>
      <xdr:colOff>180975</xdr:colOff>
      <xdr:row>176</xdr:row>
      <xdr:rowOff>19050</xdr:rowOff>
    </xdr:to>
    <xdr:sp>
      <xdr:nvSpPr>
        <xdr:cNvPr id="73" name="円/楕円 126"/>
        <xdr:cNvSpPr>
          <a:spLocks/>
        </xdr:cNvSpPr>
      </xdr:nvSpPr>
      <xdr:spPr>
        <a:xfrm>
          <a:off x="4067175" y="35080575"/>
          <a:ext cx="238125"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5</xdr:col>
      <xdr:colOff>1104900</xdr:colOff>
      <xdr:row>189</xdr:row>
      <xdr:rowOff>0</xdr:rowOff>
    </xdr:from>
    <xdr:to>
      <xdr:col>6</xdr:col>
      <xdr:colOff>180975</xdr:colOff>
      <xdr:row>190</xdr:row>
      <xdr:rowOff>19050</xdr:rowOff>
    </xdr:to>
    <xdr:sp>
      <xdr:nvSpPr>
        <xdr:cNvPr id="74" name="円/楕円 131"/>
        <xdr:cNvSpPr>
          <a:spLocks/>
        </xdr:cNvSpPr>
      </xdr:nvSpPr>
      <xdr:spPr>
        <a:xfrm>
          <a:off x="4067175" y="37785675"/>
          <a:ext cx="238125"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6</xdr:col>
      <xdr:colOff>1009650</xdr:colOff>
      <xdr:row>189</xdr:row>
      <xdr:rowOff>0</xdr:rowOff>
    </xdr:from>
    <xdr:to>
      <xdr:col>7</xdr:col>
      <xdr:colOff>190500</xdr:colOff>
      <xdr:row>190</xdr:row>
      <xdr:rowOff>19050</xdr:rowOff>
    </xdr:to>
    <xdr:sp>
      <xdr:nvSpPr>
        <xdr:cNvPr id="75" name="円/楕円 132"/>
        <xdr:cNvSpPr>
          <a:spLocks/>
        </xdr:cNvSpPr>
      </xdr:nvSpPr>
      <xdr:spPr>
        <a:xfrm>
          <a:off x="5133975" y="37785675"/>
          <a:ext cx="247650"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6</xdr:col>
      <xdr:colOff>1009650</xdr:colOff>
      <xdr:row>191</xdr:row>
      <xdr:rowOff>0</xdr:rowOff>
    </xdr:from>
    <xdr:to>
      <xdr:col>7</xdr:col>
      <xdr:colOff>190500</xdr:colOff>
      <xdr:row>192</xdr:row>
      <xdr:rowOff>19050</xdr:rowOff>
    </xdr:to>
    <xdr:sp>
      <xdr:nvSpPr>
        <xdr:cNvPr id="76" name="円/楕円 133"/>
        <xdr:cNvSpPr>
          <a:spLocks/>
        </xdr:cNvSpPr>
      </xdr:nvSpPr>
      <xdr:spPr>
        <a:xfrm>
          <a:off x="5133975" y="38204775"/>
          <a:ext cx="247650"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6</xdr:col>
      <xdr:colOff>1009650</xdr:colOff>
      <xdr:row>193</xdr:row>
      <xdr:rowOff>0</xdr:rowOff>
    </xdr:from>
    <xdr:to>
      <xdr:col>7</xdr:col>
      <xdr:colOff>190500</xdr:colOff>
      <xdr:row>194</xdr:row>
      <xdr:rowOff>19050</xdr:rowOff>
    </xdr:to>
    <xdr:sp>
      <xdr:nvSpPr>
        <xdr:cNvPr id="77" name="円/楕円 134"/>
        <xdr:cNvSpPr>
          <a:spLocks/>
        </xdr:cNvSpPr>
      </xdr:nvSpPr>
      <xdr:spPr>
        <a:xfrm>
          <a:off x="5133975" y="38623875"/>
          <a:ext cx="247650"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6</xdr:col>
      <xdr:colOff>1009650</xdr:colOff>
      <xdr:row>195</xdr:row>
      <xdr:rowOff>0</xdr:rowOff>
    </xdr:from>
    <xdr:to>
      <xdr:col>7</xdr:col>
      <xdr:colOff>190500</xdr:colOff>
      <xdr:row>196</xdr:row>
      <xdr:rowOff>19050</xdr:rowOff>
    </xdr:to>
    <xdr:sp>
      <xdr:nvSpPr>
        <xdr:cNvPr id="78" name="円/楕円 135"/>
        <xdr:cNvSpPr>
          <a:spLocks/>
        </xdr:cNvSpPr>
      </xdr:nvSpPr>
      <xdr:spPr>
        <a:xfrm>
          <a:off x="5133975" y="39042975"/>
          <a:ext cx="247650"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6</xdr:col>
      <xdr:colOff>1009650</xdr:colOff>
      <xdr:row>197</xdr:row>
      <xdr:rowOff>9525</xdr:rowOff>
    </xdr:from>
    <xdr:to>
      <xdr:col>7</xdr:col>
      <xdr:colOff>190500</xdr:colOff>
      <xdr:row>198</xdr:row>
      <xdr:rowOff>28575</xdr:rowOff>
    </xdr:to>
    <xdr:sp>
      <xdr:nvSpPr>
        <xdr:cNvPr id="79" name="円/楕円 136"/>
        <xdr:cNvSpPr>
          <a:spLocks/>
        </xdr:cNvSpPr>
      </xdr:nvSpPr>
      <xdr:spPr>
        <a:xfrm>
          <a:off x="5133975" y="39471600"/>
          <a:ext cx="247650"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5</xdr:col>
      <xdr:colOff>1104900</xdr:colOff>
      <xdr:row>190</xdr:row>
      <xdr:rowOff>228600</xdr:rowOff>
    </xdr:from>
    <xdr:to>
      <xdr:col>6</xdr:col>
      <xdr:colOff>180975</xdr:colOff>
      <xdr:row>192</xdr:row>
      <xdr:rowOff>0</xdr:rowOff>
    </xdr:to>
    <xdr:sp>
      <xdr:nvSpPr>
        <xdr:cNvPr id="80" name="円/楕円 137"/>
        <xdr:cNvSpPr>
          <a:spLocks/>
        </xdr:cNvSpPr>
      </xdr:nvSpPr>
      <xdr:spPr>
        <a:xfrm>
          <a:off x="4067175" y="38185725"/>
          <a:ext cx="238125"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5</xdr:col>
      <xdr:colOff>1104900</xdr:colOff>
      <xdr:row>192</xdr:row>
      <xdr:rowOff>238125</xdr:rowOff>
    </xdr:from>
    <xdr:to>
      <xdr:col>6</xdr:col>
      <xdr:colOff>180975</xdr:colOff>
      <xdr:row>194</xdr:row>
      <xdr:rowOff>9525</xdr:rowOff>
    </xdr:to>
    <xdr:sp>
      <xdr:nvSpPr>
        <xdr:cNvPr id="81" name="円/楕円 138"/>
        <xdr:cNvSpPr>
          <a:spLocks/>
        </xdr:cNvSpPr>
      </xdr:nvSpPr>
      <xdr:spPr>
        <a:xfrm>
          <a:off x="4067175" y="38614350"/>
          <a:ext cx="238125"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5</xdr:col>
      <xdr:colOff>1104900</xdr:colOff>
      <xdr:row>194</xdr:row>
      <xdr:rowOff>9525</xdr:rowOff>
    </xdr:from>
    <xdr:to>
      <xdr:col>6</xdr:col>
      <xdr:colOff>180975</xdr:colOff>
      <xdr:row>195</xdr:row>
      <xdr:rowOff>28575</xdr:rowOff>
    </xdr:to>
    <xdr:sp>
      <xdr:nvSpPr>
        <xdr:cNvPr id="82" name="円/楕円 139"/>
        <xdr:cNvSpPr>
          <a:spLocks/>
        </xdr:cNvSpPr>
      </xdr:nvSpPr>
      <xdr:spPr>
        <a:xfrm>
          <a:off x="4067175" y="38804850"/>
          <a:ext cx="238125" cy="2667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5</xdr:col>
      <xdr:colOff>1104900</xdr:colOff>
      <xdr:row>197</xdr:row>
      <xdr:rowOff>0</xdr:rowOff>
    </xdr:from>
    <xdr:to>
      <xdr:col>6</xdr:col>
      <xdr:colOff>180975</xdr:colOff>
      <xdr:row>198</xdr:row>
      <xdr:rowOff>19050</xdr:rowOff>
    </xdr:to>
    <xdr:sp>
      <xdr:nvSpPr>
        <xdr:cNvPr id="83" name="円/楕円 140"/>
        <xdr:cNvSpPr>
          <a:spLocks/>
        </xdr:cNvSpPr>
      </xdr:nvSpPr>
      <xdr:spPr>
        <a:xfrm>
          <a:off x="4067175" y="39462075"/>
          <a:ext cx="238125" cy="190500"/>
        </a:xfrm>
        <a:prstGeom prst="ellipse">
          <a:avLst/>
        </a:prstGeom>
        <a:noFill/>
        <a:ln w="3175" cmpd="sng">
          <a:noFill/>
        </a:ln>
      </xdr:spPr>
      <xdr:txBody>
        <a:bodyPr vertOverflow="clip" wrap="square" anchor="ctr"/>
        <a:p>
          <a:pPr algn="ctr">
            <a:defRPr/>
          </a:pPr>
          <a:r>
            <a:rPr lang="en-US" cap="none" sz="800" b="0" i="0" u="none" baseline="0">
              <a:solidFill>
                <a:srgbClr val="000000"/>
              </a:solidFill>
            </a:rPr>
            <a:t>内</a:t>
          </a:r>
        </a:p>
      </xdr:txBody>
    </xdr:sp>
    <xdr:clientData/>
  </xdr:twoCellAnchor>
  <xdr:twoCellAnchor>
    <xdr:from>
      <xdr:col>7</xdr:col>
      <xdr:colOff>323850</xdr:colOff>
      <xdr:row>207</xdr:row>
      <xdr:rowOff>28575</xdr:rowOff>
    </xdr:from>
    <xdr:to>
      <xdr:col>9</xdr:col>
      <xdr:colOff>38100</xdr:colOff>
      <xdr:row>208</xdr:row>
      <xdr:rowOff>152400</xdr:rowOff>
    </xdr:to>
    <xdr:sp>
      <xdr:nvSpPr>
        <xdr:cNvPr id="84" name="テキスト ボックス 86">
          <a:hlinkClick r:id="rId2"/>
        </xdr:cNvPr>
        <xdr:cNvSpPr txBox="1">
          <a:spLocks noChangeArrowheads="1"/>
        </xdr:cNvSpPr>
      </xdr:nvSpPr>
      <xdr:spPr>
        <a:xfrm>
          <a:off x="5514975" y="41376600"/>
          <a:ext cx="1381125" cy="295275"/>
        </a:xfrm>
        <a:prstGeom prst="rect">
          <a:avLst/>
        </a:prstGeom>
        <a:noFill/>
        <a:ln w="9525" cmpd="sng">
          <a:noFill/>
        </a:ln>
      </xdr:spPr>
      <xdr:txBody>
        <a:bodyPr vertOverflow="clip" wrap="square"/>
        <a:p>
          <a:pPr algn="l">
            <a:defRPr/>
          </a:pPr>
          <a:r>
            <a:rPr lang="en-US" cap="none" sz="1100" b="0" i="0" u="none" baseline="0">
              <a:solidFill>
                <a:srgbClr val="3366FF"/>
              </a:solidFill>
              <a:latin typeface="Calibri"/>
              <a:ea typeface="Calibri"/>
              <a:cs typeface="Calibri"/>
            </a:rPr>
            <a:t>http://otasuke-tax.com</a:t>
          </a:r>
        </a:p>
      </xdr:txBody>
    </xdr:sp>
    <xdr:clientData/>
  </xdr:twoCellAnchor>
  <xdr:twoCellAnchor>
    <xdr:from>
      <xdr:col>7</xdr:col>
      <xdr:colOff>323850</xdr:colOff>
      <xdr:row>206</xdr:row>
      <xdr:rowOff>9525</xdr:rowOff>
    </xdr:from>
    <xdr:to>
      <xdr:col>9</xdr:col>
      <xdr:colOff>38100</xdr:colOff>
      <xdr:row>207</xdr:row>
      <xdr:rowOff>66675</xdr:rowOff>
    </xdr:to>
    <xdr:sp>
      <xdr:nvSpPr>
        <xdr:cNvPr id="85" name="テキスト ボックス 87">
          <a:hlinkClick r:id="rId3"/>
        </xdr:cNvPr>
        <xdr:cNvSpPr txBox="1">
          <a:spLocks noChangeArrowheads="1"/>
        </xdr:cNvSpPr>
      </xdr:nvSpPr>
      <xdr:spPr>
        <a:xfrm>
          <a:off x="5514975" y="41167050"/>
          <a:ext cx="1381125" cy="247650"/>
        </a:xfrm>
        <a:prstGeom prst="rect">
          <a:avLst/>
        </a:prstGeom>
        <a:noFill/>
        <a:ln w="9525" cmpd="sng">
          <a:noFill/>
        </a:ln>
      </xdr:spPr>
      <xdr:txBody>
        <a:bodyPr vertOverflow="clip" wrap="square"/>
        <a:p>
          <a:pPr algn="l">
            <a:defRPr/>
          </a:pPr>
          <a:r>
            <a:rPr lang="en-US" cap="none" sz="1100" b="0" i="0" u="none" baseline="0">
              <a:solidFill>
                <a:srgbClr val="3366FF"/>
              </a:solidFill>
              <a:latin typeface="Calibri"/>
              <a:ea typeface="Calibri"/>
              <a:cs typeface="Calibri"/>
            </a:rPr>
            <a:t>http://yu-kikaikei.com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400050</xdr:colOff>
      <xdr:row>51</xdr:row>
      <xdr:rowOff>104775</xdr:rowOff>
    </xdr:from>
    <xdr:to>
      <xdr:col>16</xdr:col>
      <xdr:colOff>400050</xdr:colOff>
      <xdr:row>52</xdr:row>
      <xdr:rowOff>0</xdr:rowOff>
    </xdr:to>
    <xdr:sp>
      <xdr:nvSpPr>
        <xdr:cNvPr id="1" name="円/楕円 6"/>
        <xdr:cNvSpPr>
          <a:spLocks/>
        </xdr:cNvSpPr>
      </xdr:nvSpPr>
      <xdr:spPr>
        <a:xfrm>
          <a:off x="4591050" y="7458075"/>
          <a:ext cx="0" cy="85725"/>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400050</xdr:colOff>
      <xdr:row>51</xdr:row>
      <xdr:rowOff>114300</xdr:rowOff>
    </xdr:from>
    <xdr:to>
      <xdr:col>33</xdr:col>
      <xdr:colOff>400050</xdr:colOff>
      <xdr:row>52</xdr:row>
      <xdr:rowOff>0</xdr:rowOff>
    </xdr:to>
    <xdr:sp>
      <xdr:nvSpPr>
        <xdr:cNvPr id="2" name="円/楕円 8"/>
        <xdr:cNvSpPr>
          <a:spLocks/>
        </xdr:cNvSpPr>
      </xdr:nvSpPr>
      <xdr:spPr>
        <a:xfrm>
          <a:off x="9582150" y="7467600"/>
          <a:ext cx="0" cy="76200"/>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400050</xdr:colOff>
      <xdr:row>43</xdr:row>
      <xdr:rowOff>133350</xdr:rowOff>
    </xdr:from>
    <xdr:to>
      <xdr:col>16</xdr:col>
      <xdr:colOff>400050</xdr:colOff>
      <xdr:row>44</xdr:row>
      <xdr:rowOff>95250</xdr:rowOff>
    </xdr:to>
    <xdr:sp>
      <xdr:nvSpPr>
        <xdr:cNvPr id="3" name="円/楕円 13"/>
        <xdr:cNvSpPr>
          <a:spLocks/>
        </xdr:cNvSpPr>
      </xdr:nvSpPr>
      <xdr:spPr>
        <a:xfrm>
          <a:off x="4591050" y="6276975"/>
          <a:ext cx="0" cy="95250"/>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400050</xdr:colOff>
      <xdr:row>43</xdr:row>
      <xdr:rowOff>133350</xdr:rowOff>
    </xdr:from>
    <xdr:to>
      <xdr:col>33</xdr:col>
      <xdr:colOff>400050</xdr:colOff>
      <xdr:row>44</xdr:row>
      <xdr:rowOff>95250</xdr:rowOff>
    </xdr:to>
    <xdr:sp>
      <xdr:nvSpPr>
        <xdr:cNvPr id="4" name="円/楕円 15"/>
        <xdr:cNvSpPr>
          <a:spLocks/>
        </xdr:cNvSpPr>
      </xdr:nvSpPr>
      <xdr:spPr>
        <a:xfrm>
          <a:off x="9582150" y="6276975"/>
          <a:ext cx="0" cy="95250"/>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400050</xdr:colOff>
      <xdr:row>14</xdr:row>
      <xdr:rowOff>133350</xdr:rowOff>
    </xdr:from>
    <xdr:to>
      <xdr:col>16</xdr:col>
      <xdr:colOff>400050</xdr:colOff>
      <xdr:row>15</xdr:row>
      <xdr:rowOff>95250</xdr:rowOff>
    </xdr:to>
    <xdr:sp>
      <xdr:nvSpPr>
        <xdr:cNvPr id="5" name="円/楕円 51"/>
        <xdr:cNvSpPr>
          <a:spLocks/>
        </xdr:cNvSpPr>
      </xdr:nvSpPr>
      <xdr:spPr>
        <a:xfrm>
          <a:off x="4591050" y="2114550"/>
          <a:ext cx="0" cy="95250"/>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400050</xdr:colOff>
      <xdr:row>45</xdr:row>
      <xdr:rowOff>171450</xdr:rowOff>
    </xdr:from>
    <xdr:to>
      <xdr:col>16</xdr:col>
      <xdr:colOff>400050</xdr:colOff>
      <xdr:row>46</xdr:row>
      <xdr:rowOff>95250</xdr:rowOff>
    </xdr:to>
    <xdr:sp>
      <xdr:nvSpPr>
        <xdr:cNvPr id="6" name="円/楕円 66"/>
        <xdr:cNvSpPr>
          <a:spLocks/>
        </xdr:cNvSpPr>
      </xdr:nvSpPr>
      <xdr:spPr>
        <a:xfrm>
          <a:off x="4591050" y="6581775"/>
          <a:ext cx="0" cy="276225"/>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400050</xdr:colOff>
      <xdr:row>45</xdr:row>
      <xdr:rowOff>171450</xdr:rowOff>
    </xdr:from>
    <xdr:to>
      <xdr:col>33</xdr:col>
      <xdr:colOff>400050</xdr:colOff>
      <xdr:row>46</xdr:row>
      <xdr:rowOff>95250</xdr:rowOff>
    </xdr:to>
    <xdr:sp>
      <xdr:nvSpPr>
        <xdr:cNvPr id="7" name="円/楕円 69"/>
        <xdr:cNvSpPr>
          <a:spLocks/>
        </xdr:cNvSpPr>
      </xdr:nvSpPr>
      <xdr:spPr>
        <a:xfrm>
          <a:off x="9582150" y="6581775"/>
          <a:ext cx="0" cy="276225"/>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400050</xdr:colOff>
      <xdr:row>45</xdr:row>
      <xdr:rowOff>171450</xdr:rowOff>
    </xdr:from>
    <xdr:to>
      <xdr:col>33</xdr:col>
      <xdr:colOff>400050</xdr:colOff>
      <xdr:row>46</xdr:row>
      <xdr:rowOff>95250</xdr:rowOff>
    </xdr:to>
    <xdr:sp>
      <xdr:nvSpPr>
        <xdr:cNvPr id="8" name="円/楕円 84"/>
        <xdr:cNvSpPr>
          <a:spLocks/>
        </xdr:cNvSpPr>
      </xdr:nvSpPr>
      <xdr:spPr>
        <a:xfrm>
          <a:off x="9582150" y="6581775"/>
          <a:ext cx="0" cy="276225"/>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400050</xdr:colOff>
      <xdr:row>45</xdr:row>
      <xdr:rowOff>171450</xdr:rowOff>
    </xdr:from>
    <xdr:to>
      <xdr:col>33</xdr:col>
      <xdr:colOff>400050</xdr:colOff>
      <xdr:row>46</xdr:row>
      <xdr:rowOff>95250</xdr:rowOff>
    </xdr:to>
    <xdr:sp>
      <xdr:nvSpPr>
        <xdr:cNvPr id="9" name="円/楕円 112"/>
        <xdr:cNvSpPr>
          <a:spLocks/>
        </xdr:cNvSpPr>
      </xdr:nvSpPr>
      <xdr:spPr>
        <a:xfrm>
          <a:off x="9582150" y="6581775"/>
          <a:ext cx="0" cy="276225"/>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400050</xdr:colOff>
      <xdr:row>45</xdr:row>
      <xdr:rowOff>171450</xdr:rowOff>
    </xdr:from>
    <xdr:to>
      <xdr:col>33</xdr:col>
      <xdr:colOff>400050</xdr:colOff>
      <xdr:row>46</xdr:row>
      <xdr:rowOff>95250</xdr:rowOff>
    </xdr:to>
    <xdr:sp>
      <xdr:nvSpPr>
        <xdr:cNvPr id="10" name="円/楕円 115"/>
        <xdr:cNvSpPr>
          <a:spLocks/>
        </xdr:cNvSpPr>
      </xdr:nvSpPr>
      <xdr:spPr>
        <a:xfrm>
          <a:off x="9582150" y="6581775"/>
          <a:ext cx="0" cy="276225"/>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400050</xdr:colOff>
      <xdr:row>45</xdr:row>
      <xdr:rowOff>171450</xdr:rowOff>
    </xdr:from>
    <xdr:to>
      <xdr:col>33</xdr:col>
      <xdr:colOff>400050</xdr:colOff>
      <xdr:row>46</xdr:row>
      <xdr:rowOff>95250</xdr:rowOff>
    </xdr:to>
    <xdr:sp>
      <xdr:nvSpPr>
        <xdr:cNvPr id="11" name="円/楕円 130"/>
        <xdr:cNvSpPr>
          <a:spLocks/>
        </xdr:cNvSpPr>
      </xdr:nvSpPr>
      <xdr:spPr>
        <a:xfrm>
          <a:off x="9582150" y="6581775"/>
          <a:ext cx="0" cy="276225"/>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400050</xdr:colOff>
      <xdr:row>45</xdr:row>
      <xdr:rowOff>171450</xdr:rowOff>
    </xdr:from>
    <xdr:to>
      <xdr:col>16</xdr:col>
      <xdr:colOff>400050</xdr:colOff>
      <xdr:row>46</xdr:row>
      <xdr:rowOff>95250</xdr:rowOff>
    </xdr:to>
    <xdr:sp>
      <xdr:nvSpPr>
        <xdr:cNvPr id="12" name="円/楕円 145"/>
        <xdr:cNvSpPr>
          <a:spLocks/>
        </xdr:cNvSpPr>
      </xdr:nvSpPr>
      <xdr:spPr>
        <a:xfrm>
          <a:off x="4591050" y="6581775"/>
          <a:ext cx="0" cy="276225"/>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400050</xdr:colOff>
      <xdr:row>45</xdr:row>
      <xdr:rowOff>171450</xdr:rowOff>
    </xdr:from>
    <xdr:to>
      <xdr:col>16</xdr:col>
      <xdr:colOff>400050</xdr:colOff>
      <xdr:row>46</xdr:row>
      <xdr:rowOff>95250</xdr:rowOff>
    </xdr:to>
    <xdr:sp>
      <xdr:nvSpPr>
        <xdr:cNvPr id="13" name="円/楕円 160"/>
        <xdr:cNvSpPr>
          <a:spLocks/>
        </xdr:cNvSpPr>
      </xdr:nvSpPr>
      <xdr:spPr>
        <a:xfrm>
          <a:off x="4591050" y="6581775"/>
          <a:ext cx="0" cy="276225"/>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400050</xdr:colOff>
      <xdr:row>45</xdr:row>
      <xdr:rowOff>171450</xdr:rowOff>
    </xdr:from>
    <xdr:to>
      <xdr:col>16</xdr:col>
      <xdr:colOff>400050</xdr:colOff>
      <xdr:row>46</xdr:row>
      <xdr:rowOff>95250</xdr:rowOff>
    </xdr:to>
    <xdr:sp>
      <xdr:nvSpPr>
        <xdr:cNvPr id="14" name="円/楕円 173"/>
        <xdr:cNvSpPr>
          <a:spLocks/>
        </xdr:cNvSpPr>
      </xdr:nvSpPr>
      <xdr:spPr>
        <a:xfrm>
          <a:off x="4591050" y="6581775"/>
          <a:ext cx="0" cy="276225"/>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400050</xdr:colOff>
      <xdr:row>45</xdr:row>
      <xdr:rowOff>171450</xdr:rowOff>
    </xdr:from>
    <xdr:to>
      <xdr:col>16</xdr:col>
      <xdr:colOff>400050</xdr:colOff>
      <xdr:row>46</xdr:row>
      <xdr:rowOff>95250</xdr:rowOff>
    </xdr:to>
    <xdr:sp>
      <xdr:nvSpPr>
        <xdr:cNvPr id="15" name="円/楕円 176"/>
        <xdr:cNvSpPr>
          <a:spLocks/>
        </xdr:cNvSpPr>
      </xdr:nvSpPr>
      <xdr:spPr>
        <a:xfrm>
          <a:off x="4591050" y="6581775"/>
          <a:ext cx="0" cy="276225"/>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400050</xdr:colOff>
      <xdr:row>45</xdr:row>
      <xdr:rowOff>171450</xdr:rowOff>
    </xdr:from>
    <xdr:to>
      <xdr:col>16</xdr:col>
      <xdr:colOff>400050</xdr:colOff>
      <xdr:row>46</xdr:row>
      <xdr:rowOff>95250</xdr:rowOff>
    </xdr:to>
    <xdr:sp>
      <xdr:nvSpPr>
        <xdr:cNvPr id="16" name="円/楕円 191"/>
        <xdr:cNvSpPr>
          <a:spLocks/>
        </xdr:cNvSpPr>
      </xdr:nvSpPr>
      <xdr:spPr>
        <a:xfrm>
          <a:off x="4591050" y="6581775"/>
          <a:ext cx="0" cy="276225"/>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200025</xdr:colOff>
      <xdr:row>0</xdr:row>
      <xdr:rowOff>57150</xdr:rowOff>
    </xdr:from>
    <xdr:to>
      <xdr:col>17</xdr:col>
      <xdr:colOff>0</xdr:colOff>
      <xdr:row>2</xdr:row>
      <xdr:rowOff>28575</xdr:rowOff>
    </xdr:to>
    <xdr:sp>
      <xdr:nvSpPr>
        <xdr:cNvPr id="17" name="円/楕円 29"/>
        <xdr:cNvSpPr>
          <a:spLocks noChangeAspect="1"/>
        </xdr:cNvSpPr>
      </xdr:nvSpPr>
      <xdr:spPr>
        <a:xfrm>
          <a:off x="4391025" y="57150"/>
          <a:ext cx="200025" cy="2381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400050</xdr:colOff>
      <xdr:row>44</xdr:row>
      <xdr:rowOff>133350</xdr:rowOff>
    </xdr:from>
    <xdr:to>
      <xdr:col>33</xdr:col>
      <xdr:colOff>400050</xdr:colOff>
      <xdr:row>45</xdr:row>
      <xdr:rowOff>95250</xdr:rowOff>
    </xdr:to>
    <xdr:sp>
      <xdr:nvSpPr>
        <xdr:cNvPr id="18" name="円/楕円 34"/>
        <xdr:cNvSpPr>
          <a:spLocks/>
        </xdr:cNvSpPr>
      </xdr:nvSpPr>
      <xdr:spPr>
        <a:xfrm>
          <a:off x="9582150" y="6410325"/>
          <a:ext cx="0" cy="95250"/>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400050</xdr:colOff>
      <xdr:row>44</xdr:row>
      <xdr:rowOff>133350</xdr:rowOff>
    </xdr:from>
    <xdr:to>
      <xdr:col>33</xdr:col>
      <xdr:colOff>400050</xdr:colOff>
      <xdr:row>45</xdr:row>
      <xdr:rowOff>95250</xdr:rowOff>
    </xdr:to>
    <xdr:sp>
      <xdr:nvSpPr>
        <xdr:cNvPr id="19" name="円/楕円 35"/>
        <xdr:cNvSpPr>
          <a:spLocks/>
        </xdr:cNvSpPr>
      </xdr:nvSpPr>
      <xdr:spPr>
        <a:xfrm>
          <a:off x="9582150" y="6410325"/>
          <a:ext cx="0" cy="95250"/>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400050</xdr:colOff>
      <xdr:row>44</xdr:row>
      <xdr:rowOff>133350</xdr:rowOff>
    </xdr:from>
    <xdr:to>
      <xdr:col>33</xdr:col>
      <xdr:colOff>400050</xdr:colOff>
      <xdr:row>45</xdr:row>
      <xdr:rowOff>95250</xdr:rowOff>
    </xdr:to>
    <xdr:sp>
      <xdr:nvSpPr>
        <xdr:cNvPr id="20" name="円/楕円 36"/>
        <xdr:cNvSpPr>
          <a:spLocks/>
        </xdr:cNvSpPr>
      </xdr:nvSpPr>
      <xdr:spPr>
        <a:xfrm>
          <a:off x="9582150" y="6410325"/>
          <a:ext cx="0" cy="95250"/>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400050</xdr:colOff>
      <xdr:row>44</xdr:row>
      <xdr:rowOff>133350</xdr:rowOff>
    </xdr:from>
    <xdr:to>
      <xdr:col>33</xdr:col>
      <xdr:colOff>400050</xdr:colOff>
      <xdr:row>45</xdr:row>
      <xdr:rowOff>95250</xdr:rowOff>
    </xdr:to>
    <xdr:sp>
      <xdr:nvSpPr>
        <xdr:cNvPr id="21" name="円/楕円 37"/>
        <xdr:cNvSpPr>
          <a:spLocks/>
        </xdr:cNvSpPr>
      </xdr:nvSpPr>
      <xdr:spPr>
        <a:xfrm>
          <a:off x="9582150" y="6410325"/>
          <a:ext cx="0" cy="95250"/>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400050</xdr:colOff>
      <xdr:row>44</xdr:row>
      <xdr:rowOff>133350</xdr:rowOff>
    </xdr:from>
    <xdr:to>
      <xdr:col>33</xdr:col>
      <xdr:colOff>400050</xdr:colOff>
      <xdr:row>45</xdr:row>
      <xdr:rowOff>95250</xdr:rowOff>
    </xdr:to>
    <xdr:sp>
      <xdr:nvSpPr>
        <xdr:cNvPr id="22" name="円/楕円 38"/>
        <xdr:cNvSpPr>
          <a:spLocks/>
        </xdr:cNvSpPr>
      </xdr:nvSpPr>
      <xdr:spPr>
        <a:xfrm>
          <a:off x="9582150" y="6410325"/>
          <a:ext cx="0" cy="95250"/>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142875</xdr:colOff>
      <xdr:row>27</xdr:row>
      <xdr:rowOff>38100</xdr:rowOff>
    </xdr:from>
    <xdr:to>
      <xdr:col>35</xdr:col>
      <xdr:colOff>152400</xdr:colOff>
      <xdr:row>27</xdr:row>
      <xdr:rowOff>38100</xdr:rowOff>
    </xdr:to>
    <xdr:sp>
      <xdr:nvSpPr>
        <xdr:cNvPr id="23" name="直線コネクタ 43"/>
        <xdr:cNvSpPr>
          <a:spLocks/>
        </xdr:cNvSpPr>
      </xdr:nvSpPr>
      <xdr:spPr>
        <a:xfrm>
          <a:off x="142875" y="3790950"/>
          <a:ext cx="9686925" cy="0"/>
        </a:xfrm>
        <a:prstGeom prst="line">
          <a:avLst/>
        </a:prstGeom>
        <a:noFill/>
        <a:ln w="254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352425</xdr:colOff>
      <xdr:row>0</xdr:row>
      <xdr:rowOff>9525</xdr:rowOff>
    </xdr:from>
    <xdr:to>
      <xdr:col>17</xdr:col>
      <xdr:colOff>352425</xdr:colOff>
      <xdr:row>55</xdr:row>
      <xdr:rowOff>57150</xdr:rowOff>
    </xdr:to>
    <xdr:sp>
      <xdr:nvSpPr>
        <xdr:cNvPr id="24" name="直線コネクタ 50"/>
        <xdr:cNvSpPr>
          <a:spLocks/>
        </xdr:cNvSpPr>
      </xdr:nvSpPr>
      <xdr:spPr>
        <a:xfrm rot="5400000" flipH="1" flipV="1">
          <a:off x="4943475" y="9525"/>
          <a:ext cx="0" cy="7972425"/>
        </a:xfrm>
        <a:prstGeom prst="line">
          <a:avLst/>
        </a:prstGeom>
        <a:noFill/>
        <a:ln w="254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31</xdr:col>
      <xdr:colOff>333375</xdr:colOff>
      <xdr:row>7</xdr:row>
      <xdr:rowOff>180975</xdr:rowOff>
    </xdr:from>
    <xdr:to>
      <xdr:col>31</xdr:col>
      <xdr:colOff>333375</xdr:colOff>
      <xdr:row>8</xdr:row>
      <xdr:rowOff>104775</xdr:rowOff>
    </xdr:to>
    <xdr:sp>
      <xdr:nvSpPr>
        <xdr:cNvPr id="25" name="円/楕円 42"/>
        <xdr:cNvSpPr>
          <a:spLocks/>
        </xdr:cNvSpPr>
      </xdr:nvSpPr>
      <xdr:spPr>
        <a:xfrm>
          <a:off x="8791575" y="1066800"/>
          <a:ext cx="0" cy="123825"/>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200025</xdr:colOff>
      <xdr:row>0</xdr:row>
      <xdr:rowOff>57150</xdr:rowOff>
    </xdr:from>
    <xdr:to>
      <xdr:col>34</xdr:col>
      <xdr:colOff>0</xdr:colOff>
      <xdr:row>2</xdr:row>
      <xdr:rowOff>28575</xdr:rowOff>
    </xdr:to>
    <xdr:sp>
      <xdr:nvSpPr>
        <xdr:cNvPr id="26" name="円/楕円 44"/>
        <xdr:cNvSpPr>
          <a:spLocks noChangeAspect="1"/>
        </xdr:cNvSpPr>
      </xdr:nvSpPr>
      <xdr:spPr>
        <a:xfrm>
          <a:off x="9382125" y="57150"/>
          <a:ext cx="200025" cy="2381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333375</xdr:colOff>
      <xdr:row>34</xdr:row>
      <xdr:rowOff>180975</xdr:rowOff>
    </xdr:from>
    <xdr:to>
      <xdr:col>31</xdr:col>
      <xdr:colOff>333375</xdr:colOff>
      <xdr:row>35</xdr:row>
      <xdr:rowOff>104775</xdr:rowOff>
    </xdr:to>
    <xdr:sp>
      <xdr:nvSpPr>
        <xdr:cNvPr id="27" name="円/楕円 45"/>
        <xdr:cNvSpPr>
          <a:spLocks/>
        </xdr:cNvSpPr>
      </xdr:nvSpPr>
      <xdr:spPr>
        <a:xfrm>
          <a:off x="8791575" y="4962525"/>
          <a:ext cx="0" cy="123825"/>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200025</xdr:colOff>
      <xdr:row>27</xdr:row>
      <xdr:rowOff>190500</xdr:rowOff>
    </xdr:from>
    <xdr:to>
      <xdr:col>34</xdr:col>
      <xdr:colOff>0</xdr:colOff>
      <xdr:row>29</xdr:row>
      <xdr:rowOff>28575</xdr:rowOff>
    </xdr:to>
    <xdr:sp>
      <xdr:nvSpPr>
        <xdr:cNvPr id="28" name="円/楕円 46"/>
        <xdr:cNvSpPr>
          <a:spLocks noChangeAspect="1"/>
        </xdr:cNvSpPr>
      </xdr:nvSpPr>
      <xdr:spPr>
        <a:xfrm>
          <a:off x="9382125" y="3943350"/>
          <a:ext cx="200025" cy="2476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333375</xdr:colOff>
      <xdr:row>34</xdr:row>
      <xdr:rowOff>180975</xdr:rowOff>
    </xdr:from>
    <xdr:to>
      <xdr:col>14</xdr:col>
      <xdr:colOff>333375</xdr:colOff>
      <xdr:row>35</xdr:row>
      <xdr:rowOff>104775</xdr:rowOff>
    </xdr:to>
    <xdr:sp>
      <xdr:nvSpPr>
        <xdr:cNvPr id="29" name="円/楕円 47"/>
        <xdr:cNvSpPr>
          <a:spLocks/>
        </xdr:cNvSpPr>
      </xdr:nvSpPr>
      <xdr:spPr>
        <a:xfrm>
          <a:off x="3800475" y="4962525"/>
          <a:ext cx="0" cy="123825"/>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200025</xdr:colOff>
      <xdr:row>27</xdr:row>
      <xdr:rowOff>190500</xdr:rowOff>
    </xdr:from>
    <xdr:to>
      <xdr:col>17</xdr:col>
      <xdr:colOff>0</xdr:colOff>
      <xdr:row>29</xdr:row>
      <xdr:rowOff>19050</xdr:rowOff>
    </xdr:to>
    <xdr:sp>
      <xdr:nvSpPr>
        <xdr:cNvPr id="30" name="円/楕円 48"/>
        <xdr:cNvSpPr>
          <a:spLocks noChangeAspect="1"/>
        </xdr:cNvSpPr>
      </xdr:nvSpPr>
      <xdr:spPr>
        <a:xfrm>
          <a:off x="4391025" y="3943350"/>
          <a:ext cx="200025" cy="2381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333375</xdr:colOff>
      <xdr:row>34</xdr:row>
      <xdr:rowOff>180975</xdr:rowOff>
    </xdr:from>
    <xdr:to>
      <xdr:col>14</xdr:col>
      <xdr:colOff>333375</xdr:colOff>
      <xdr:row>35</xdr:row>
      <xdr:rowOff>104775</xdr:rowOff>
    </xdr:to>
    <xdr:sp>
      <xdr:nvSpPr>
        <xdr:cNvPr id="31" name="円/楕円 49"/>
        <xdr:cNvSpPr>
          <a:spLocks/>
        </xdr:cNvSpPr>
      </xdr:nvSpPr>
      <xdr:spPr>
        <a:xfrm>
          <a:off x="3800475" y="4962525"/>
          <a:ext cx="0" cy="123825"/>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333375</xdr:colOff>
      <xdr:row>34</xdr:row>
      <xdr:rowOff>180975</xdr:rowOff>
    </xdr:from>
    <xdr:to>
      <xdr:col>31</xdr:col>
      <xdr:colOff>333375</xdr:colOff>
      <xdr:row>35</xdr:row>
      <xdr:rowOff>104775</xdr:rowOff>
    </xdr:to>
    <xdr:sp>
      <xdr:nvSpPr>
        <xdr:cNvPr id="32" name="円/楕円 53"/>
        <xdr:cNvSpPr>
          <a:spLocks/>
        </xdr:cNvSpPr>
      </xdr:nvSpPr>
      <xdr:spPr>
        <a:xfrm>
          <a:off x="8791575" y="4962525"/>
          <a:ext cx="0" cy="123825"/>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228600</xdr:colOff>
      <xdr:row>7</xdr:row>
      <xdr:rowOff>171450</xdr:rowOff>
    </xdr:from>
    <xdr:to>
      <xdr:col>16</xdr:col>
      <xdr:colOff>361950</xdr:colOff>
      <xdr:row>8</xdr:row>
      <xdr:rowOff>114300</xdr:rowOff>
    </xdr:to>
    <xdr:sp>
      <xdr:nvSpPr>
        <xdr:cNvPr id="33" name="円/楕円 33"/>
        <xdr:cNvSpPr>
          <a:spLocks/>
        </xdr:cNvSpPr>
      </xdr:nvSpPr>
      <xdr:spPr>
        <a:xfrm>
          <a:off x="4419600" y="1057275"/>
          <a:ext cx="123825" cy="142875"/>
        </a:xfrm>
        <a:prstGeom prst="ellipse">
          <a:avLst/>
        </a:prstGeom>
        <a:noFill/>
        <a:ln w="3175" cmpd="sng">
          <a:solidFill>
            <a:srgbClr val="000000">
              <a:alpha val="0"/>
            </a:srgbClr>
          </a:solidFill>
          <a:headEnd type="none"/>
          <a:tailEnd type="none"/>
        </a:ln>
      </xdr:spPr>
      <xdr:txBody>
        <a:bodyPr vertOverflow="clip" wrap="square" anchor="ctr"/>
        <a:p>
          <a:pPr algn="ctr">
            <a:defRPr/>
          </a:pPr>
          <a:r>
            <a:rPr lang="en-US" cap="none" sz="500" b="0" i="0" u="none" baseline="0">
              <a:solidFill>
                <a:srgbClr val="000000"/>
              </a:solidFill>
            </a:rPr>
            <a:t>円</a:t>
          </a:r>
        </a:p>
      </xdr:txBody>
    </xdr:sp>
    <xdr:clientData/>
  </xdr:twoCellAnchor>
  <xdr:twoCellAnchor>
    <xdr:from>
      <xdr:col>13</xdr:col>
      <xdr:colOff>180975</xdr:colOff>
      <xdr:row>7</xdr:row>
      <xdr:rowOff>171450</xdr:rowOff>
    </xdr:from>
    <xdr:to>
      <xdr:col>13</xdr:col>
      <xdr:colOff>304800</xdr:colOff>
      <xdr:row>8</xdr:row>
      <xdr:rowOff>114300</xdr:rowOff>
    </xdr:to>
    <xdr:sp>
      <xdr:nvSpPr>
        <xdr:cNvPr id="34" name="円/楕円 39"/>
        <xdr:cNvSpPr>
          <a:spLocks/>
        </xdr:cNvSpPr>
      </xdr:nvSpPr>
      <xdr:spPr>
        <a:xfrm>
          <a:off x="3305175" y="1057275"/>
          <a:ext cx="123825" cy="142875"/>
        </a:xfrm>
        <a:prstGeom prst="ellipse">
          <a:avLst/>
        </a:prstGeom>
        <a:noFill/>
        <a:ln w="3175" cmpd="sng">
          <a:solidFill>
            <a:srgbClr val="000000">
              <a:alpha val="0"/>
            </a:srgbClr>
          </a:solidFill>
          <a:headEnd type="none"/>
          <a:tailEnd type="none"/>
        </a:ln>
      </xdr:spPr>
      <xdr:txBody>
        <a:bodyPr vertOverflow="clip" wrap="square" anchor="ctr"/>
        <a:p>
          <a:pPr algn="ctr">
            <a:defRPr/>
          </a:pPr>
          <a:r>
            <a:rPr lang="en-US" cap="none" sz="500" b="0" i="0" u="none" baseline="0">
              <a:solidFill>
                <a:srgbClr val="000000"/>
              </a:solidFill>
            </a:rPr>
            <a:t>円</a:t>
          </a:r>
        </a:p>
      </xdr:txBody>
    </xdr:sp>
    <xdr:clientData/>
  </xdr:twoCellAnchor>
  <xdr:twoCellAnchor>
    <xdr:from>
      <xdr:col>12</xdr:col>
      <xdr:colOff>114300</xdr:colOff>
      <xdr:row>7</xdr:row>
      <xdr:rowOff>171450</xdr:rowOff>
    </xdr:from>
    <xdr:to>
      <xdr:col>13</xdr:col>
      <xdr:colOff>66675</xdr:colOff>
      <xdr:row>8</xdr:row>
      <xdr:rowOff>123825</xdr:rowOff>
    </xdr:to>
    <xdr:sp>
      <xdr:nvSpPr>
        <xdr:cNvPr id="35" name="円/楕円 40"/>
        <xdr:cNvSpPr>
          <a:spLocks/>
        </xdr:cNvSpPr>
      </xdr:nvSpPr>
      <xdr:spPr>
        <a:xfrm>
          <a:off x="3086100" y="1057275"/>
          <a:ext cx="104775" cy="152400"/>
        </a:xfrm>
        <a:prstGeom prst="ellipse">
          <a:avLst/>
        </a:prstGeom>
        <a:noFill/>
        <a:ln w="3175" cmpd="sng">
          <a:solidFill>
            <a:srgbClr val="000000">
              <a:alpha val="0"/>
            </a:srgbClr>
          </a:solidFill>
          <a:headEnd type="none"/>
          <a:tailEnd type="none"/>
        </a:ln>
      </xdr:spPr>
      <xdr:txBody>
        <a:bodyPr vertOverflow="clip" wrap="square" anchor="ctr"/>
        <a:p>
          <a:pPr algn="ctr">
            <a:defRPr/>
          </a:pPr>
          <a:r>
            <a:rPr lang="en-US" cap="none" sz="500" b="0" i="0" u="none" baseline="0">
              <a:solidFill>
                <a:srgbClr val="000000"/>
              </a:solidFill>
            </a:rPr>
            <a:t>千</a:t>
          </a:r>
        </a:p>
      </xdr:txBody>
    </xdr:sp>
    <xdr:clientData/>
  </xdr:twoCellAnchor>
  <xdr:twoCellAnchor>
    <xdr:from>
      <xdr:col>15</xdr:col>
      <xdr:colOff>381000</xdr:colOff>
      <xdr:row>7</xdr:row>
      <xdr:rowOff>161925</xdr:rowOff>
    </xdr:from>
    <xdr:to>
      <xdr:col>16</xdr:col>
      <xdr:colOff>95250</xdr:colOff>
      <xdr:row>8</xdr:row>
      <xdr:rowOff>123825</xdr:rowOff>
    </xdr:to>
    <xdr:sp>
      <xdr:nvSpPr>
        <xdr:cNvPr id="36" name="円/楕円 41"/>
        <xdr:cNvSpPr>
          <a:spLocks/>
        </xdr:cNvSpPr>
      </xdr:nvSpPr>
      <xdr:spPr>
        <a:xfrm>
          <a:off x="4181475" y="1047750"/>
          <a:ext cx="104775" cy="161925"/>
        </a:xfrm>
        <a:prstGeom prst="ellipse">
          <a:avLst/>
        </a:prstGeom>
        <a:noFill/>
        <a:ln w="3175" cmpd="sng">
          <a:solidFill>
            <a:srgbClr val="000000">
              <a:alpha val="0"/>
            </a:srgbClr>
          </a:solidFill>
          <a:headEnd type="none"/>
          <a:tailEnd type="none"/>
        </a:ln>
      </xdr:spPr>
      <xdr:txBody>
        <a:bodyPr vertOverflow="clip" wrap="square" anchor="ctr"/>
        <a:p>
          <a:pPr algn="ctr">
            <a:defRPr/>
          </a:pPr>
          <a:r>
            <a:rPr lang="en-US" cap="none" sz="500" b="0" i="0" u="none" baseline="0">
              <a:solidFill>
                <a:srgbClr val="000000"/>
              </a:solidFill>
            </a:rPr>
            <a:t>千</a:t>
          </a:r>
        </a:p>
      </xdr:txBody>
    </xdr:sp>
    <xdr:clientData/>
  </xdr:twoCellAnchor>
  <xdr:twoCellAnchor>
    <xdr:from>
      <xdr:col>9</xdr:col>
      <xdr:colOff>704850</xdr:colOff>
      <xdr:row>7</xdr:row>
      <xdr:rowOff>171450</xdr:rowOff>
    </xdr:from>
    <xdr:to>
      <xdr:col>10</xdr:col>
      <xdr:colOff>95250</xdr:colOff>
      <xdr:row>8</xdr:row>
      <xdr:rowOff>123825</xdr:rowOff>
    </xdr:to>
    <xdr:sp>
      <xdr:nvSpPr>
        <xdr:cNvPr id="37" name="円/楕円 52"/>
        <xdr:cNvSpPr>
          <a:spLocks/>
        </xdr:cNvSpPr>
      </xdr:nvSpPr>
      <xdr:spPr>
        <a:xfrm>
          <a:off x="2324100" y="1057275"/>
          <a:ext cx="114300" cy="152400"/>
        </a:xfrm>
        <a:prstGeom prst="ellipse">
          <a:avLst/>
        </a:prstGeom>
        <a:noFill/>
        <a:ln w="3175" cmpd="sng">
          <a:solidFill>
            <a:srgbClr val="000000">
              <a:alpha val="0"/>
            </a:srgbClr>
          </a:solidFill>
          <a:headEnd type="none"/>
          <a:tailEnd type="none"/>
        </a:ln>
      </xdr:spPr>
      <xdr:txBody>
        <a:bodyPr vertOverflow="clip" wrap="square" anchor="ctr"/>
        <a:p>
          <a:pPr algn="ctr">
            <a:defRPr/>
          </a:pPr>
          <a:r>
            <a:rPr lang="en-US" cap="none" sz="500" b="0" i="0" u="none" baseline="0">
              <a:solidFill>
                <a:srgbClr val="000000"/>
              </a:solidFill>
            </a:rPr>
            <a:t>内</a:t>
          </a:r>
        </a:p>
      </xdr:txBody>
    </xdr:sp>
    <xdr:clientData/>
  </xdr:twoCellAnchor>
  <xdr:twoCellAnchor>
    <xdr:from>
      <xdr:col>13</xdr:col>
      <xdr:colOff>304800</xdr:colOff>
      <xdr:row>7</xdr:row>
      <xdr:rowOff>171450</xdr:rowOff>
    </xdr:from>
    <xdr:to>
      <xdr:col>14</xdr:col>
      <xdr:colOff>76200</xdr:colOff>
      <xdr:row>8</xdr:row>
      <xdr:rowOff>123825</xdr:rowOff>
    </xdr:to>
    <xdr:sp>
      <xdr:nvSpPr>
        <xdr:cNvPr id="38" name="円/楕円 54"/>
        <xdr:cNvSpPr>
          <a:spLocks/>
        </xdr:cNvSpPr>
      </xdr:nvSpPr>
      <xdr:spPr>
        <a:xfrm>
          <a:off x="3429000" y="1057275"/>
          <a:ext cx="114300" cy="152400"/>
        </a:xfrm>
        <a:prstGeom prst="ellipse">
          <a:avLst/>
        </a:prstGeom>
        <a:noFill/>
        <a:ln w="3175" cmpd="sng">
          <a:solidFill>
            <a:srgbClr val="000000">
              <a:alpha val="0"/>
            </a:srgbClr>
          </a:solidFill>
          <a:headEnd type="none"/>
          <a:tailEnd type="none"/>
        </a:ln>
      </xdr:spPr>
      <xdr:txBody>
        <a:bodyPr vertOverflow="clip" wrap="square" anchor="ctr"/>
        <a:p>
          <a:pPr algn="ctr">
            <a:defRPr/>
          </a:pPr>
          <a:r>
            <a:rPr lang="en-US" cap="none" sz="500" b="0" i="0" u="none" baseline="0">
              <a:solidFill>
                <a:srgbClr val="000000"/>
              </a:solidFill>
            </a:rPr>
            <a:t>内</a:t>
          </a:r>
        </a:p>
      </xdr:txBody>
    </xdr:sp>
    <xdr:clientData/>
  </xdr:twoCellAnchor>
  <xdr:twoCellAnchor>
    <xdr:from>
      <xdr:col>33</xdr:col>
      <xdr:colOff>228600</xdr:colOff>
      <xdr:row>7</xdr:row>
      <xdr:rowOff>171450</xdr:rowOff>
    </xdr:from>
    <xdr:to>
      <xdr:col>33</xdr:col>
      <xdr:colOff>361950</xdr:colOff>
      <xdr:row>8</xdr:row>
      <xdr:rowOff>114300</xdr:rowOff>
    </xdr:to>
    <xdr:sp>
      <xdr:nvSpPr>
        <xdr:cNvPr id="39" name="円/楕円 63"/>
        <xdr:cNvSpPr>
          <a:spLocks/>
        </xdr:cNvSpPr>
      </xdr:nvSpPr>
      <xdr:spPr>
        <a:xfrm>
          <a:off x="9410700" y="1057275"/>
          <a:ext cx="123825" cy="142875"/>
        </a:xfrm>
        <a:prstGeom prst="ellipse">
          <a:avLst/>
        </a:prstGeom>
        <a:noFill/>
        <a:ln w="3175" cmpd="sng">
          <a:solidFill>
            <a:srgbClr val="000000">
              <a:alpha val="0"/>
            </a:srgbClr>
          </a:solidFill>
          <a:headEnd type="none"/>
          <a:tailEnd type="none"/>
        </a:ln>
      </xdr:spPr>
      <xdr:txBody>
        <a:bodyPr vertOverflow="clip" wrap="square" anchor="ctr"/>
        <a:p>
          <a:pPr algn="ctr">
            <a:defRPr/>
          </a:pPr>
          <a:r>
            <a:rPr lang="en-US" cap="none" sz="500" b="0" i="0" u="none" baseline="0">
              <a:solidFill>
                <a:srgbClr val="000000"/>
              </a:solidFill>
            </a:rPr>
            <a:t>円</a:t>
          </a:r>
        </a:p>
      </xdr:txBody>
    </xdr:sp>
    <xdr:clientData/>
  </xdr:twoCellAnchor>
  <xdr:twoCellAnchor>
    <xdr:from>
      <xdr:col>30</xdr:col>
      <xdr:colOff>180975</xdr:colOff>
      <xdr:row>7</xdr:row>
      <xdr:rowOff>171450</xdr:rowOff>
    </xdr:from>
    <xdr:to>
      <xdr:col>30</xdr:col>
      <xdr:colOff>304800</xdr:colOff>
      <xdr:row>8</xdr:row>
      <xdr:rowOff>114300</xdr:rowOff>
    </xdr:to>
    <xdr:sp>
      <xdr:nvSpPr>
        <xdr:cNvPr id="40" name="円/楕円 64"/>
        <xdr:cNvSpPr>
          <a:spLocks/>
        </xdr:cNvSpPr>
      </xdr:nvSpPr>
      <xdr:spPr>
        <a:xfrm>
          <a:off x="8296275" y="1057275"/>
          <a:ext cx="123825" cy="142875"/>
        </a:xfrm>
        <a:prstGeom prst="ellipse">
          <a:avLst/>
        </a:prstGeom>
        <a:noFill/>
        <a:ln w="3175" cmpd="sng">
          <a:solidFill>
            <a:srgbClr val="000000">
              <a:alpha val="0"/>
            </a:srgbClr>
          </a:solidFill>
          <a:headEnd type="none"/>
          <a:tailEnd type="none"/>
        </a:ln>
      </xdr:spPr>
      <xdr:txBody>
        <a:bodyPr vertOverflow="clip" wrap="square" anchor="ctr"/>
        <a:p>
          <a:pPr algn="ctr">
            <a:defRPr/>
          </a:pPr>
          <a:r>
            <a:rPr lang="en-US" cap="none" sz="500" b="0" i="0" u="none" baseline="0">
              <a:solidFill>
                <a:srgbClr val="000000"/>
              </a:solidFill>
            </a:rPr>
            <a:t>円</a:t>
          </a:r>
        </a:p>
      </xdr:txBody>
    </xdr:sp>
    <xdr:clientData/>
  </xdr:twoCellAnchor>
  <xdr:twoCellAnchor>
    <xdr:from>
      <xdr:col>29</xdr:col>
      <xdr:colOff>114300</xdr:colOff>
      <xdr:row>7</xdr:row>
      <xdr:rowOff>171450</xdr:rowOff>
    </xdr:from>
    <xdr:to>
      <xdr:col>30</xdr:col>
      <xdr:colOff>66675</xdr:colOff>
      <xdr:row>8</xdr:row>
      <xdr:rowOff>123825</xdr:rowOff>
    </xdr:to>
    <xdr:sp>
      <xdr:nvSpPr>
        <xdr:cNvPr id="41" name="円/楕円 65"/>
        <xdr:cNvSpPr>
          <a:spLocks/>
        </xdr:cNvSpPr>
      </xdr:nvSpPr>
      <xdr:spPr>
        <a:xfrm>
          <a:off x="8077200" y="1057275"/>
          <a:ext cx="104775" cy="152400"/>
        </a:xfrm>
        <a:prstGeom prst="ellipse">
          <a:avLst/>
        </a:prstGeom>
        <a:noFill/>
        <a:ln w="3175" cmpd="sng">
          <a:solidFill>
            <a:srgbClr val="000000">
              <a:alpha val="0"/>
            </a:srgbClr>
          </a:solidFill>
          <a:headEnd type="none"/>
          <a:tailEnd type="none"/>
        </a:ln>
      </xdr:spPr>
      <xdr:txBody>
        <a:bodyPr vertOverflow="clip" wrap="square" anchor="ctr"/>
        <a:p>
          <a:pPr algn="ctr">
            <a:defRPr/>
          </a:pPr>
          <a:r>
            <a:rPr lang="en-US" cap="none" sz="500" b="0" i="0" u="none" baseline="0">
              <a:solidFill>
                <a:srgbClr val="000000"/>
              </a:solidFill>
            </a:rPr>
            <a:t>千</a:t>
          </a:r>
        </a:p>
      </xdr:txBody>
    </xdr:sp>
    <xdr:clientData/>
  </xdr:twoCellAnchor>
  <xdr:twoCellAnchor>
    <xdr:from>
      <xdr:col>32</xdr:col>
      <xdr:colOff>381000</xdr:colOff>
      <xdr:row>7</xdr:row>
      <xdr:rowOff>161925</xdr:rowOff>
    </xdr:from>
    <xdr:to>
      <xdr:col>33</xdr:col>
      <xdr:colOff>95250</xdr:colOff>
      <xdr:row>8</xdr:row>
      <xdr:rowOff>123825</xdr:rowOff>
    </xdr:to>
    <xdr:sp>
      <xdr:nvSpPr>
        <xdr:cNvPr id="42" name="円/楕円 67"/>
        <xdr:cNvSpPr>
          <a:spLocks/>
        </xdr:cNvSpPr>
      </xdr:nvSpPr>
      <xdr:spPr>
        <a:xfrm>
          <a:off x="9172575" y="1047750"/>
          <a:ext cx="104775" cy="161925"/>
        </a:xfrm>
        <a:prstGeom prst="ellipse">
          <a:avLst/>
        </a:prstGeom>
        <a:noFill/>
        <a:ln w="3175" cmpd="sng">
          <a:solidFill>
            <a:srgbClr val="000000">
              <a:alpha val="0"/>
            </a:srgbClr>
          </a:solidFill>
          <a:headEnd type="none"/>
          <a:tailEnd type="none"/>
        </a:ln>
      </xdr:spPr>
      <xdr:txBody>
        <a:bodyPr vertOverflow="clip" wrap="square" anchor="ctr"/>
        <a:p>
          <a:pPr algn="ctr">
            <a:defRPr/>
          </a:pPr>
          <a:r>
            <a:rPr lang="en-US" cap="none" sz="500" b="0" i="0" u="none" baseline="0">
              <a:solidFill>
                <a:srgbClr val="000000"/>
              </a:solidFill>
            </a:rPr>
            <a:t>千</a:t>
          </a:r>
        </a:p>
      </xdr:txBody>
    </xdr:sp>
    <xdr:clientData/>
  </xdr:twoCellAnchor>
  <xdr:twoCellAnchor>
    <xdr:from>
      <xdr:col>26</xdr:col>
      <xdr:colOff>704850</xdr:colOff>
      <xdr:row>7</xdr:row>
      <xdr:rowOff>171450</xdr:rowOff>
    </xdr:from>
    <xdr:to>
      <xdr:col>27</xdr:col>
      <xdr:colOff>95250</xdr:colOff>
      <xdr:row>8</xdr:row>
      <xdr:rowOff>123825</xdr:rowOff>
    </xdr:to>
    <xdr:sp>
      <xdr:nvSpPr>
        <xdr:cNvPr id="43" name="円/楕円 68"/>
        <xdr:cNvSpPr>
          <a:spLocks/>
        </xdr:cNvSpPr>
      </xdr:nvSpPr>
      <xdr:spPr>
        <a:xfrm>
          <a:off x="7315200" y="1057275"/>
          <a:ext cx="114300" cy="152400"/>
        </a:xfrm>
        <a:prstGeom prst="ellipse">
          <a:avLst/>
        </a:prstGeom>
        <a:noFill/>
        <a:ln w="3175" cmpd="sng">
          <a:solidFill>
            <a:srgbClr val="000000">
              <a:alpha val="0"/>
            </a:srgbClr>
          </a:solidFill>
          <a:headEnd type="none"/>
          <a:tailEnd type="none"/>
        </a:ln>
      </xdr:spPr>
      <xdr:txBody>
        <a:bodyPr vertOverflow="clip" wrap="square" anchor="ctr"/>
        <a:p>
          <a:pPr algn="ctr">
            <a:defRPr/>
          </a:pPr>
          <a:r>
            <a:rPr lang="en-US" cap="none" sz="500" b="0" i="0" u="none" baseline="0">
              <a:solidFill>
                <a:srgbClr val="000000"/>
              </a:solidFill>
            </a:rPr>
            <a:t>内</a:t>
          </a:r>
        </a:p>
      </xdr:txBody>
    </xdr:sp>
    <xdr:clientData/>
  </xdr:twoCellAnchor>
  <xdr:twoCellAnchor>
    <xdr:from>
      <xdr:col>30</xdr:col>
      <xdr:colOff>304800</xdr:colOff>
      <xdr:row>7</xdr:row>
      <xdr:rowOff>171450</xdr:rowOff>
    </xdr:from>
    <xdr:to>
      <xdr:col>31</xdr:col>
      <xdr:colOff>76200</xdr:colOff>
      <xdr:row>8</xdr:row>
      <xdr:rowOff>123825</xdr:rowOff>
    </xdr:to>
    <xdr:sp>
      <xdr:nvSpPr>
        <xdr:cNvPr id="44" name="円/楕円 70"/>
        <xdr:cNvSpPr>
          <a:spLocks/>
        </xdr:cNvSpPr>
      </xdr:nvSpPr>
      <xdr:spPr>
        <a:xfrm>
          <a:off x="8420100" y="1057275"/>
          <a:ext cx="114300" cy="152400"/>
        </a:xfrm>
        <a:prstGeom prst="ellipse">
          <a:avLst/>
        </a:prstGeom>
        <a:noFill/>
        <a:ln w="3175" cmpd="sng">
          <a:solidFill>
            <a:srgbClr val="000000">
              <a:alpha val="0"/>
            </a:srgbClr>
          </a:solidFill>
          <a:headEnd type="none"/>
          <a:tailEnd type="none"/>
        </a:ln>
      </xdr:spPr>
      <xdr:txBody>
        <a:bodyPr vertOverflow="clip" wrap="square" anchor="ctr"/>
        <a:p>
          <a:pPr algn="ctr">
            <a:defRPr/>
          </a:pPr>
          <a:r>
            <a:rPr lang="en-US" cap="none" sz="500" b="0" i="0" u="none" baseline="0">
              <a:solidFill>
                <a:srgbClr val="000000"/>
              </a:solidFill>
            </a:rPr>
            <a:t>内</a:t>
          </a:r>
        </a:p>
      </xdr:txBody>
    </xdr:sp>
    <xdr:clientData/>
  </xdr:twoCellAnchor>
  <xdr:twoCellAnchor>
    <xdr:from>
      <xdr:col>33</xdr:col>
      <xdr:colOff>228600</xdr:colOff>
      <xdr:row>34</xdr:row>
      <xdr:rowOff>171450</xdr:rowOff>
    </xdr:from>
    <xdr:to>
      <xdr:col>33</xdr:col>
      <xdr:colOff>361950</xdr:colOff>
      <xdr:row>35</xdr:row>
      <xdr:rowOff>114300</xdr:rowOff>
    </xdr:to>
    <xdr:sp>
      <xdr:nvSpPr>
        <xdr:cNvPr id="45" name="円/楕円 72"/>
        <xdr:cNvSpPr>
          <a:spLocks/>
        </xdr:cNvSpPr>
      </xdr:nvSpPr>
      <xdr:spPr>
        <a:xfrm>
          <a:off x="9410700" y="4953000"/>
          <a:ext cx="123825" cy="142875"/>
        </a:xfrm>
        <a:prstGeom prst="ellipse">
          <a:avLst/>
        </a:prstGeom>
        <a:noFill/>
        <a:ln w="3175" cmpd="sng">
          <a:solidFill>
            <a:srgbClr val="000000">
              <a:alpha val="0"/>
            </a:srgbClr>
          </a:solidFill>
          <a:headEnd type="none"/>
          <a:tailEnd type="none"/>
        </a:ln>
      </xdr:spPr>
      <xdr:txBody>
        <a:bodyPr vertOverflow="clip" wrap="square" anchor="ctr"/>
        <a:p>
          <a:pPr algn="ctr">
            <a:defRPr/>
          </a:pPr>
          <a:r>
            <a:rPr lang="en-US" cap="none" sz="500" b="0" i="0" u="none" baseline="0">
              <a:solidFill>
                <a:srgbClr val="000000"/>
              </a:solidFill>
            </a:rPr>
            <a:t>円</a:t>
          </a:r>
        </a:p>
      </xdr:txBody>
    </xdr:sp>
    <xdr:clientData/>
  </xdr:twoCellAnchor>
  <xdr:twoCellAnchor>
    <xdr:from>
      <xdr:col>30</xdr:col>
      <xdr:colOff>180975</xdr:colOff>
      <xdr:row>34</xdr:row>
      <xdr:rowOff>171450</xdr:rowOff>
    </xdr:from>
    <xdr:to>
      <xdr:col>30</xdr:col>
      <xdr:colOff>304800</xdr:colOff>
      <xdr:row>35</xdr:row>
      <xdr:rowOff>114300</xdr:rowOff>
    </xdr:to>
    <xdr:sp>
      <xdr:nvSpPr>
        <xdr:cNvPr id="46" name="円/楕円 73"/>
        <xdr:cNvSpPr>
          <a:spLocks/>
        </xdr:cNvSpPr>
      </xdr:nvSpPr>
      <xdr:spPr>
        <a:xfrm>
          <a:off x="8296275" y="4953000"/>
          <a:ext cx="123825" cy="142875"/>
        </a:xfrm>
        <a:prstGeom prst="ellipse">
          <a:avLst/>
        </a:prstGeom>
        <a:noFill/>
        <a:ln w="3175" cmpd="sng">
          <a:solidFill>
            <a:srgbClr val="000000">
              <a:alpha val="0"/>
            </a:srgbClr>
          </a:solidFill>
          <a:headEnd type="none"/>
          <a:tailEnd type="none"/>
        </a:ln>
      </xdr:spPr>
      <xdr:txBody>
        <a:bodyPr vertOverflow="clip" wrap="square" anchor="ctr"/>
        <a:p>
          <a:pPr algn="ctr">
            <a:defRPr/>
          </a:pPr>
          <a:r>
            <a:rPr lang="en-US" cap="none" sz="500" b="0" i="0" u="none" baseline="0">
              <a:solidFill>
                <a:srgbClr val="000000"/>
              </a:solidFill>
            </a:rPr>
            <a:t>円</a:t>
          </a:r>
        </a:p>
      </xdr:txBody>
    </xdr:sp>
    <xdr:clientData/>
  </xdr:twoCellAnchor>
  <xdr:twoCellAnchor>
    <xdr:from>
      <xdr:col>29</xdr:col>
      <xdr:colOff>114300</xdr:colOff>
      <xdr:row>34</xdr:row>
      <xdr:rowOff>171450</xdr:rowOff>
    </xdr:from>
    <xdr:to>
      <xdr:col>30</xdr:col>
      <xdr:colOff>66675</xdr:colOff>
      <xdr:row>35</xdr:row>
      <xdr:rowOff>123825</xdr:rowOff>
    </xdr:to>
    <xdr:sp>
      <xdr:nvSpPr>
        <xdr:cNvPr id="47" name="円/楕円 74"/>
        <xdr:cNvSpPr>
          <a:spLocks/>
        </xdr:cNvSpPr>
      </xdr:nvSpPr>
      <xdr:spPr>
        <a:xfrm>
          <a:off x="8077200" y="4953000"/>
          <a:ext cx="104775" cy="152400"/>
        </a:xfrm>
        <a:prstGeom prst="ellipse">
          <a:avLst/>
        </a:prstGeom>
        <a:noFill/>
        <a:ln w="3175" cmpd="sng">
          <a:solidFill>
            <a:srgbClr val="000000">
              <a:alpha val="0"/>
            </a:srgbClr>
          </a:solidFill>
          <a:headEnd type="none"/>
          <a:tailEnd type="none"/>
        </a:ln>
      </xdr:spPr>
      <xdr:txBody>
        <a:bodyPr vertOverflow="clip" wrap="square" anchor="ctr"/>
        <a:p>
          <a:pPr algn="ctr">
            <a:defRPr/>
          </a:pPr>
          <a:r>
            <a:rPr lang="en-US" cap="none" sz="500" b="0" i="0" u="none" baseline="0">
              <a:solidFill>
                <a:srgbClr val="000000"/>
              </a:solidFill>
            </a:rPr>
            <a:t>千</a:t>
          </a:r>
        </a:p>
      </xdr:txBody>
    </xdr:sp>
    <xdr:clientData/>
  </xdr:twoCellAnchor>
  <xdr:twoCellAnchor>
    <xdr:from>
      <xdr:col>32</xdr:col>
      <xdr:colOff>381000</xdr:colOff>
      <xdr:row>34</xdr:row>
      <xdr:rowOff>161925</xdr:rowOff>
    </xdr:from>
    <xdr:to>
      <xdr:col>33</xdr:col>
      <xdr:colOff>95250</xdr:colOff>
      <xdr:row>35</xdr:row>
      <xdr:rowOff>123825</xdr:rowOff>
    </xdr:to>
    <xdr:sp>
      <xdr:nvSpPr>
        <xdr:cNvPr id="48" name="円/楕円 75"/>
        <xdr:cNvSpPr>
          <a:spLocks/>
        </xdr:cNvSpPr>
      </xdr:nvSpPr>
      <xdr:spPr>
        <a:xfrm>
          <a:off x="9172575" y="4943475"/>
          <a:ext cx="104775" cy="161925"/>
        </a:xfrm>
        <a:prstGeom prst="ellipse">
          <a:avLst/>
        </a:prstGeom>
        <a:noFill/>
        <a:ln w="3175" cmpd="sng">
          <a:solidFill>
            <a:srgbClr val="000000">
              <a:alpha val="0"/>
            </a:srgbClr>
          </a:solidFill>
          <a:headEnd type="none"/>
          <a:tailEnd type="none"/>
        </a:ln>
      </xdr:spPr>
      <xdr:txBody>
        <a:bodyPr vertOverflow="clip" wrap="square" anchor="ctr"/>
        <a:p>
          <a:pPr algn="ctr">
            <a:defRPr/>
          </a:pPr>
          <a:r>
            <a:rPr lang="en-US" cap="none" sz="500" b="0" i="0" u="none" baseline="0">
              <a:solidFill>
                <a:srgbClr val="000000"/>
              </a:solidFill>
            </a:rPr>
            <a:t>千</a:t>
          </a:r>
        </a:p>
      </xdr:txBody>
    </xdr:sp>
    <xdr:clientData/>
  </xdr:twoCellAnchor>
  <xdr:twoCellAnchor>
    <xdr:from>
      <xdr:col>26</xdr:col>
      <xdr:colOff>704850</xdr:colOff>
      <xdr:row>34</xdr:row>
      <xdr:rowOff>171450</xdr:rowOff>
    </xdr:from>
    <xdr:to>
      <xdr:col>27</xdr:col>
      <xdr:colOff>95250</xdr:colOff>
      <xdr:row>35</xdr:row>
      <xdr:rowOff>123825</xdr:rowOff>
    </xdr:to>
    <xdr:sp>
      <xdr:nvSpPr>
        <xdr:cNvPr id="49" name="円/楕円 76"/>
        <xdr:cNvSpPr>
          <a:spLocks/>
        </xdr:cNvSpPr>
      </xdr:nvSpPr>
      <xdr:spPr>
        <a:xfrm>
          <a:off x="7315200" y="4953000"/>
          <a:ext cx="114300" cy="152400"/>
        </a:xfrm>
        <a:prstGeom prst="ellipse">
          <a:avLst/>
        </a:prstGeom>
        <a:noFill/>
        <a:ln w="3175" cmpd="sng">
          <a:solidFill>
            <a:srgbClr val="000000">
              <a:alpha val="0"/>
            </a:srgbClr>
          </a:solidFill>
          <a:headEnd type="none"/>
          <a:tailEnd type="none"/>
        </a:ln>
      </xdr:spPr>
      <xdr:txBody>
        <a:bodyPr vertOverflow="clip" wrap="square" anchor="ctr"/>
        <a:p>
          <a:pPr algn="ctr">
            <a:defRPr/>
          </a:pPr>
          <a:r>
            <a:rPr lang="en-US" cap="none" sz="500" b="0" i="0" u="none" baseline="0">
              <a:solidFill>
                <a:srgbClr val="000000"/>
              </a:solidFill>
            </a:rPr>
            <a:t>内</a:t>
          </a:r>
        </a:p>
      </xdr:txBody>
    </xdr:sp>
    <xdr:clientData/>
  </xdr:twoCellAnchor>
  <xdr:twoCellAnchor>
    <xdr:from>
      <xdr:col>30</xdr:col>
      <xdr:colOff>304800</xdr:colOff>
      <xdr:row>34</xdr:row>
      <xdr:rowOff>171450</xdr:rowOff>
    </xdr:from>
    <xdr:to>
      <xdr:col>31</xdr:col>
      <xdr:colOff>76200</xdr:colOff>
      <xdr:row>35</xdr:row>
      <xdr:rowOff>123825</xdr:rowOff>
    </xdr:to>
    <xdr:sp>
      <xdr:nvSpPr>
        <xdr:cNvPr id="50" name="円/楕円 77"/>
        <xdr:cNvSpPr>
          <a:spLocks/>
        </xdr:cNvSpPr>
      </xdr:nvSpPr>
      <xdr:spPr>
        <a:xfrm>
          <a:off x="8420100" y="4953000"/>
          <a:ext cx="114300" cy="152400"/>
        </a:xfrm>
        <a:prstGeom prst="ellipse">
          <a:avLst/>
        </a:prstGeom>
        <a:noFill/>
        <a:ln w="3175" cmpd="sng">
          <a:solidFill>
            <a:srgbClr val="000000">
              <a:alpha val="0"/>
            </a:srgbClr>
          </a:solidFill>
          <a:headEnd type="none"/>
          <a:tailEnd type="none"/>
        </a:ln>
      </xdr:spPr>
      <xdr:txBody>
        <a:bodyPr vertOverflow="clip" wrap="square" anchor="ctr"/>
        <a:p>
          <a:pPr algn="ctr">
            <a:defRPr/>
          </a:pPr>
          <a:r>
            <a:rPr lang="en-US" cap="none" sz="500" b="0" i="0" u="none" baseline="0">
              <a:solidFill>
                <a:srgbClr val="000000"/>
              </a:solidFill>
            </a:rPr>
            <a:t>内</a:t>
          </a:r>
        </a:p>
      </xdr:txBody>
    </xdr:sp>
    <xdr:clientData/>
  </xdr:twoCellAnchor>
  <xdr:twoCellAnchor>
    <xdr:from>
      <xdr:col>16</xdr:col>
      <xdr:colOff>228600</xdr:colOff>
      <xdr:row>34</xdr:row>
      <xdr:rowOff>171450</xdr:rowOff>
    </xdr:from>
    <xdr:to>
      <xdr:col>16</xdr:col>
      <xdr:colOff>361950</xdr:colOff>
      <xdr:row>35</xdr:row>
      <xdr:rowOff>114300</xdr:rowOff>
    </xdr:to>
    <xdr:sp>
      <xdr:nvSpPr>
        <xdr:cNvPr id="51" name="円/楕円 79"/>
        <xdr:cNvSpPr>
          <a:spLocks/>
        </xdr:cNvSpPr>
      </xdr:nvSpPr>
      <xdr:spPr>
        <a:xfrm>
          <a:off x="4419600" y="4953000"/>
          <a:ext cx="123825" cy="142875"/>
        </a:xfrm>
        <a:prstGeom prst="ellipse">
          <a:avLst/>
        </a:prstGeom>
        <a:noFill/>
        <a:ln w="3175" cmpd="sng">
          <a:solidFill>
            <a:srgbClr val="000000">
              <a:alpha val="0"/>
            </a:srgbClr>
          </a:solidFill>
          <a:headEnd type="none"/>
          <a:tailEnd type="none"/>
        </a:ln>
      </xdr:spPr>
      <xdr:txBody>
        <a:bodyPr vertOverflow="clip" wrap="square" anchor="ctr"/>
        <a:p>
          <a:pPr algn="ctr">
            <a:defRPr/>
          </a:pPr>
          <a:r>
            <a:rPr lang="en-US" cap="none" sz="500" b="0" i="0" u="none" baseline="0">
              <a:solidFill>
                <a:srgbClr val="000000"/>
              </a:solidFill>
            </a:rPr>
            <a:t>円</a:t>
          </a:r>
        </a:p>
      </xdr:txBody>
    </xdr:sp>
    <xdr:clientData/>
  </xdr:twoCellAnchor>
  <xdr:twoCellAnchor>
    <xdr:from>
      <xdr:col>13</xdr:col>
      <xdr:colOff>180975</xdr:colOff>
      <xdr:row>34</xdr:row>
      <xdr:rowOff>171450</xdr:rowOff>
    </xdr:from>
    <xdr:to>
      <xdr:col>13</xdr:col>
      <xdr:colOff>304800</xdr:colOff>
      <xdr:row>35</xdr:row>
      <xdr:rowOff>114300</xdr:rowOff>
    </xdr:to>
    <xdr:sp>
      <xdr:nvSpPr>
        <xdr:cNvPr id="52" name="円/楕円 80"/>
        <xdr:cNvSpPr>
          <a:spLocks/>
        </xdr:cNvSpPr>
      </xdr:nvSpPr>
      <xdr:spPr>
        <a:xfrm>
          <a:off x="3305175" y="4953000"/>
          <a:ext cx="123825" cy="142875"/>
        </a:xfrm>
        <a:prstGeom prst="ellipse">
          <a:avLst/>
        </a:prstGeom>
        <a:noFill/>
        <a:ln w="3175" cmpd="sng">
          <a:solidFill>
            <a:srgbClr val="000000">
              <a:alpha val="0"/>
            </a:srgbClr>
          </a:solidFill>
          <a:headEnd type="none"/>
          <a:tailEnd type="none"/>
        </a:ln>
      </xdr:spPr>
      <xdr:txBody>
        <a:bodyPr vertOverflow="clip" wrap="square" anchor="ctr"/>
        <a:p>
          <a:pPr algn="ctr">
            <a:defRPr/>
          </a:pPr>
          <a:r>
            <a:rPr lang="en-US" cap="none" sz="500" b="0" i="0" u="none" baseline="0">
              <a:solidFill>
                <a:srgbClr val="000000"/>
              </a:solidFill>
            </a:rPr>
            <a:t>円</a:t>
          </a:r>
        </a:p>
      </xdr:txBody>
    </xdr:sp>
    <xdr:clientData/>
  </xdr:twoCellAnchor>
  <xdr:twoCellAnchor>
    <xdr:from>
      <xdr:col>12</xdr:col>
      <xdr:colOff>114300</xdr:colOff>
      <xdr:row>34</xdr:row>
      <xdr:rowOff>171450</xdr:rowOff>
    </xdr:from>
    <xdr:to>
      <xdr:col>13</xdr:col>
      <xdr:colOff>66675</xdr:colOff>
      <xdr:row>35</xdr:row>
      <xdr:rowOff>123825</xdr:rowOff>
    </xdr:to>
    <xdr:sp>
      <xdr:nvSpPr>
        <xdr:cNvPr id="53" name="円/楕円 81"/>
        <xdr:cNvSpPr>
          <a:spLocks/>
        </xdr:cNvSpPr>
      </xdr:nvSpPr>
      <xdr:spPr>
        <a:xfrm>
          <a:off x="3086100" y="4953000"/>
          <a:ext cx="104775" cy="152400"/>
        </a:xfrm>
        <a:prstGeom prst="ellipse">
          <a:avLst/>
        </a:prstGeom>
        <a:noFill/>
        <a:ln w="3175" cmpd="sng">
          <a:solidFill>
            <a:srgbClr val="000000">
              <a:alpha val="0"/>
            </a:srgbClr>
          </a:solidFill>
          <a:headEnd type="none"/>
          <a:tailEnd type="none"/>
        </a:ln>
      </xdr:spPr>
      <xdr:txBody>
        <a:bodyPr vertOverflow="clip" wrap="square" anchor="ctr"/>
        <a:p>
          <a:pPr algn="ctr">
            <a:defRPr/>
          </a:pPr>
          <a:r>
            <a:rPr lang="en-US" cap="none" sz="500" b="0" i="0" u="none" baseline="0">
              <a:solidFill>
                <a:srgbClr val="000000"/>
              </a:solidFill>
            </a:rPr>
            <a:t>千</a:t>
          </a:r>
        </a:p>
      </xdr:txBody>
    </xdr:sp>
    <xdr:clientData/>
  </xdr:twoCellAnchor>
  <xdr:twoCellAnchor>
    <xdr:from>
      <xdr:col>15</xdr:col>
      <xdr:colOff>381000</xdr:colOff>
      <xdr:row>34</xdr:row>
      <xdr:rowOff>161925</xdr:rowOff>
    </xdr:from>
    <xdr:to>
      <xdr:col>16</xdr:col>
      <xdr:colOff>95250</xdr:colOff>
      <xdr:row>35</xdr:row>
      <xdr:rowOff>123825</xdr:rowOff>
    </xdr:to>
    <xdr:sp>
      <xdr:nvSpPr>
        <xdr:cNvPr id="54" name="円/楕円 82"/>
        <xdr:cNvSpPr>
          <a:spLocks/>
        </xdr:cNvSpPr>
      </xdr:nvSpPr>
      <xdr:spPr>
        <a:xfrm>
          <a:off x="4181475" y="4943475"/>
          <a:ext cx="104775" cy="161925"/>
        </a:xfrm>
        <a:prstGeom prst="ellipse">
          <a:avLst/>
        </a:prstGeom>
        <a:noFill/>
        <a:ln w="3175" cmpd="sng">
          <a:solidFill>
            <a:srgbClr val="000000">
              <a:alpha val="0"/>
            </a:srgbClr>
          </a:solidFill>
          <a:headEnd type="none"/>
          <a:tailEnd type="none"/>
        </a:ln>
      </xdr:spPr>
      <xdr:txBody>
        <a:bodyPr vertOverflow="clip" wrap="square" anchor="ctr"/>
        <a:p>
          <a:pPr algn="ctr">
            <a:defRPr/>
          </a:pPr>
          <a:r>
            <a:rPr lang="en-US" cap="none" sz="500" b="0" i="0" u="none" baseline="0">
              <a:solidFill>
                <a:srgbClr val="000000"/>
              </a:solidFill>
            </a:rPr>
            <a:t>千</a:t>
          </a:r>
        </a:p>
      </xdr:txBody>
    </xdr:sp>
    <xdr:clientData/>
  </xdr:twoCellAnchor>
  <xdr:twoCellAnchor>
    <xdr:from>
      <xdr:col>9</xdr:col>
      <xdr:colOff>704850</xdr:colOff>
      <xdr:row>34</xdr:row>
      <xdr:rowOff>171450</xdr:rowOff>
    </xdr:from>
    <xdr:to>
      <xdr:col>10</xdr:col>
      <xdr:colOff>95250</xdr:colOff>
      <xdr:row>35</xdr:row>
      <xdr:rowOff>123825</xdr:rowOff>
    </xdr:to>
    <xdr:sp>
      <xdr:nvSpPr>
        <xdr:cNvPr id="55" name="円/楕円 83"/>
        <xdr:cNvSpPr>
          <a:spLocks/>
        </xdr:cNvSpPr>
      </xdr:nvSpPr>
      <xdr:spPr>
        <a:xfrm>
          <a:off x="2324100" y="4953000"/>
          <a:ext cx="114300" cy="152400"/>
        </a:xfrm>
        <a:prstGeom prst="ellipse">
          <a:avLst/>
        </a:prstGeom>
        <a:noFill/>
        <a:ln w="3175" cmpd="sng">
          <a:solidFill>
            <a:srgbClr val="000000">
              <a:alpha val="0"/>
            </a:srgbClr>
          </a:solidFill>
          <a:headEnd type="none"/>
          <a:tailEnd type="none"/>
        </a:ln>
      </xdr:spPr>
      <xdr:txBody>
        <a:bodyPr vertOverflow="clip" wrap="square" anchor="ctr"/>
        <a:p>
          <a:pPr algn="ctr">
            <a:defRPr/>
          </a:pPr>
          <a:r>
            <a:rPr lang="en-US" cap="none" sz="500" b="0" i="0" u="none" baseline="0">
              <a:solidFill>
                <a:srgbClr val="000000"/>
              </a:solidFill>
            </a:rPr>
            <a:t>内</a:t>
          </a:r>
        </a:p>
      </xdr:txBody>
    </xdr:sp>
    <xdr:clientData/>
  </xdr:twoCellAnchor>
  <xdr:twoCellAnchor>
    <xdr:from>
      <xdr:col>13</xdr:col>
      <xdr:colOff>304800</xdr:colOff>
      <xdr:row>34</xdr:row>
      <xdr:rowOff>171450</xdr:rowOff>
    </xdr:from>
    <xdr:to>
      <xdr:col>14</xdr:col>
      <xdr:colOff>76200</xdr:colOff>
      <xdr:row>35</xdr:row>
      <xdr:rowOff>123825</xdr:rowOff>
    </xdr:to>
    <xdr:sp>
      <xdr:nvSpPr>
        <xdr:cNvPr id="56" name="円/楕円 85"/>
        <xdr:cNvSpPr>
          <a:spLocks/>
        </xdr:cNvSpPr>
      </xdr:nvSpPr>
      <xdr:spPr>
        <a:xfrm>
          <a:off x="3429000" y="4953000"/>
          <a:ext cx="114300" cy="152400"/>
        </a:xfrm>
        <a:prstGeom prst="ellipse">
          <a:avLst/>
        </a:prstGeom>
        <a:noFill/>
        <a:ln w="3175" cmpd="sng">
          <a:solidFill>
            <a:srgbClr val="000000">
              <a:alpha val="0"/>
            </a:srgbClr>
          </a:solidFill>
          <a:headEnd type="none"/>
          <a:tailEnd type="none"/>
        </a:ln>
      </xdr:spPr>
      <xdr:txBody>
        <a:bodyPr vertOverflow="clip" wrap="square" anchor="ctr"/>
        <a:p>
          <a:pPr algn="ctr">
            <a:defRPr/>
          </a:pPr>
          <a:r>
            <a:rPr lang="en-US" cap="none" sz="500" b="0" i="0" u="none" baseline="0">
              <a:solidFill>
                <a:srgbClr val="000000"/>
              </a:solidFill>
            </a:rPr>
            <a:t>内</a:t>
          </a:r>
        </a:p>
      </xdr:txBody>
    </xdr:sp>
    <xdr:clientData/>
  </xdr:twoCellAnchor>
  <xdr:twoCellAnchor>
    <xdr:from>
      <xdr:col>30</xdr:col>
      <xdr:colOff>38100</xdr:colOff>
      <xdr:row>56</xdr:row>
      <xdr:rowOff>38100</xdr:rowOff>
    </xdr:from>
    <xdr:to>
      <xdr:col>35</xdr:col>
      <xdr:colOff>19050</xdr:colOff>
      <xdr:row>57</xdr:row>
      <xdr:rowOff>114300</xdr:rowOff>
    </xdr:to>
    <xdr:sp>
      <xdr:nvSpPr>
        <xdr:cNvPr id="57" name="テキスト ボックス 57">
          <a:hlinkClick r:id="rId1"/>
        </xdr:cNvPr>
        <xdr:cNvSpPr txBox="1">
          <a:spLocks noChangeArrowheads="1"/>
        </xdr:cNvSpPr>
      </xdr:nvSpPr>
      <xdr:spPr>
        <a:xfrm>
          <a:off x="8153400" y="8134350"/>
          <a:ext cx="154305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3366FF"/>
              </a:solidFill>
              <a:latin typeface="Calibri"/>
              <a:ea typeface="Calibri"/>
              <a:cs typeface="Calibri"/>
            </a:rPr>
            <a:t>http://otasuke-tax.com</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400050</xdr:colOff>
      <xdr:row>51</xdr:row>
      <xdr:rowOff>104775</xdr:rowOff>
    </xdr:from>
    <xdr:to>
      <xdr:col>16</xdr:col>
      <xdr:colOff>400050</xdr:colOff>
      <xdr:row>52</xdr:row>
      <xdr:rowOff>0</xdr:rowOff>
    </xdr:to>
    <xdr:sp>
      <xdr:nvSpPr>
        <xdr:cNvPr id="1" name="円/楕円 1"/>
        <xdr:cNvSpPr>
          <a:spLocks/>
        </xdr:cNvSpPr>
      </xdr:nvSpPr>
      <xdr:spPr>
        <a:xfrm>
          <a:off x="4591050" y="7458075"/>
          <a:ext cx="0" cy="85725"/>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400050</xdr:colOff>
      <xdr:row>51</xdr:row>
      <xdr:rowOff>114300</xdr:rowOff>
    </xdr:from>
    <xdr:to>
      <xdr:col>33</xdr:col>
      <xdr:colOff>400050</xdr:colOff>
      <xdr:row>52</xdr:row>
      <xdr:rowOff>0</xdr:rowOff>
    </xdr:to>
    <xdr:sp>
      <xdr:nvSpPr>
        <xdr:cNvPr id="2" name="円/楕円 2"/>
        <xdr:cNvSpPr>
          <a:spLocks/>
        </xdr:cNvSpPr>
      </xdr:nvSpPr>
      <xdr:spPr>
        <a:xfrm>
          <a:off x="9582150" y="7467600"/>
          <a:ext cx="0" cy="76200"/>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400050</xdr:colOff>
      <xdr:row>43</xdr:row>
      <xdr:rowOff>133350</xdr:rowOff>
    </xdr:from>
    <xdr:to>
      <xdr:col>16</xdr:col>
      <xdr:colOff>400050</xdr:colOff>
      <xdr:row>44</xdr:row>
      <xdr:rowOff>95250</xdr:rowOff>
    </xdr:to>
    <xdr:sp>
      <xdr:nvSpPr>
        <xdr:cNvPr id="3" name="円/楕円 3"/>
        <xdr:cNvSpPr>
          <a:spLocks/>
        </xdr:cNvSpPr>
      </xdr:nvSpPr>
      <xdr:spPr>
        <a:xfrm>
          <a:off x="4591050" y="6276975"/>
          <a:ext cx="0" cy="95250"/>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400050</xdr:colOff>
      <xdr:row>43</xdr:row>
      <xdr:rowOff>133350</xdr:rowOff>
    </xdr:from>
    <xdr:to>
      <xdr:col>33</xdr:col>
      <xdr:colOff>400050</xdr:colOff>
      <xdr:row>44</xdr:row>
      <xdr:rowOff>95250</xdr:rowOff>
    </xdr:to>
    <xdr:sp>
      <xdr:nvSpPr>
        <xdr:cNvPr id="4" name="円/楕円 4"/>
        <xdr:cNvSpPr>
          <a:spLocks/>
        </xdr:cNvSpPr>
      </xdr:nvSpPr>
      <xdr:spPr>
        <a:xfrm>
          <a:off x="9582150" y="6276975"/>
          <a:ext cx="0" cy="95250"/>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400050</xdr:colOff>
      <xdr:row>14</xdr:row>
      <xdr:rowOff>133350</xdr:rowOff>
    </xdr:from>
    <xdr:to>
      <xdr:col>16</xdr:col>
      <xdr:colOff>400050</xdr:colOff>
      <xdr:row>15</xdr:row>
      <xdr:rowOff>95250</xdr:rowOff>
    </xdr:to>
    <xdr:sp>
      <xdr:nvSpPr>
        <xdr:cNvPr id="5" name="円/楕円 5"/>
        <xdr:cNvSpPr>
          <a:spLocks/>
        </xdr:cNvSpPr>
      </xdr:nvSpPr>
      <xdr:spPr>
        <a:xfrm>
          <a:off x="4591050" y="2114550"/>
          <a:ext cx="0" cy="95250"/>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400050</xdr:colOff>
      <xdr:row>45</xdr:row>
      <xdr:rowOff>171450</xdr:rowOff>
    </xdr:from>
    <xdr:to>
      <xdr:col>16</xdr:col>
      <xdr:colOff>400050</xdr:colOff>
      <xdr:row>46</xdr:row>
      <xdr:rowOff>95250</xdr:rowOff>
    </xdr:to>
    <xdr:sp>
      <xdr:nvSpPr>
        <xdr:cNvPr id="6" name="円/楕円 6"/>
        <xdr:cNvSpPr>
          <a:spLocks/>
        </xdr:cNvSpPr>
      </xdr:nvSpPr>
      <xdr:spPr>
        <a:xfrm>
          <a:off x="4591050" y="6581775"/>
          <a:ext cx="0" cy="276225"/>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400050</xdr:colOff>
      <xdr:row>45</xdr:row>
      <xdr:rowOff>171450</xdr:rowOff>
    </xdr:from>
    <xdr:to>
      <xdr:col>33</xdr:col>
      <xdr:colOff>400050</xdr:colOff>
      <xdr:row>46</xdr:row>
      <xdr:rowOff>95250</xdr:rowOff>
    </xdr:to>
    <xdr:sp>
      <xdr:nvSpPr>
        <xdr:cNvPr id="7" name="円/楕円 7"/>
        <xdr:cNvSpPr>
          <a:spLocks/>
        </xdr:cNvSpPr>
      </xdr:nvSpPr>
      <xdr:spPr>
        <a:xfrm>
          <a:off x="9582150" y="6581775"/>
          <a:ext cx="0" cy="276225"/>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400050</xdr:colOff>
      <xdr:row>45</xdr:row>
      <xdr:rowOff>171450</xdr:rowOff>
    </xdr:from>
    <xdr:to>
      <xdr:col>33</xdr:col>
      <xdr:colOff>400050</xdr:colOff>
      <xdr:row>46</xdr:row>
      <xdr:rowOff>95250</xdr:rowOff>
    </xdr:to>
    <xdr:sp>
      <xdr:nvSpPr>
        <xdr:cNvPr id="8" name="円/楕円 8"/>
        <xdr:cNvSpPr>
          <a:spLocks/>
        </xdr:cNvSpPr>
      </xdr:nvSpPr>
      <xdr:spPr>
        <a:xfrm>
          <a:off x="9582150" y="6581775"/>
          <a:ext cx="0" cy="276225"/>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400050</xdr:colOff>
      <xdr:row>45</xdr:row>
      <xdr:rowOff>171450</xdr:rowOff>
    </xdr:from>
    <xdr:to>
      <xdr:col>33</xdr:col>
      <xdr:colOff>400050</xdr:colOff>
      <xdr:row>46</xdr:row>
      <xdr:rowOff>95250</xdr:rowOff>
    </xdr:to>
    <xdr:sp>
      <xdr:nvSpPr>
        <xdr:cNvPr id="9" name="円/楕円 9"/>
        <xdr:cNvSpPr>
          <a:spLocks/>
        </xdr:cNvSpPr>
      </xdr:nvSpPr>
      <xdr:spPr>
        <a:xfrm>
          <a:off x="9582150" y="6581775"/>
          <a:ext cx="0" cy="276225"/>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400050</xdr:colOff>
      <xdr:row>45</xdr:row>
      <xdr:rowOff>171450</xdr:rowOff>
    </xdr:from>
    <xdr:to>
      <xdr:col>33</xdr:col>
      <xdr:colOff>400050</xdr:colOff>
      <xdr:row>46</xdr:row>
      <xdr:rowOff>95250</xdr:rowOff>
    </xdr:to>
    <xdr:sp>
      <xdr:nvSpPr>
        <xdr:cNvPr id="10" name="円/楕円 10"/>
        <xdr:cNvSpPr>
          <a:spLocks/>
        </xdr:cNvSpPr>
      </xdr:nvSpPr>
      <xdr:spPr>
        <a:xfrm>
          <a:off x="9582150" y="6581775"/>
          <a:ext cx="0" cy="276225"/>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400050</xdr:colOff>
      <xdr:row>45</xdr:row>
      <xdr:rowOff>171450</xdr:rowOff>
    </xdr:from>
    <xdr:to>
      <xdr:col>33</xdr:col>
      <xdr:colOff>400050</xdr:colOff>
      <xdr:row>46</xdr:row>
      <xdr:rowOff>95250</xdr:rowOff>
    </xdr:to>
    <xdr:sp>
      <xdr:nvSpPr>
        <xdr:cNvPr id="11" name="円/楕円 11"/>
        <xdr:cNvSpPr>
          <a:spLocks/>
        </xdr:cNvSpPr>
      </xdr:nvSpPr>
      <xdr:spPr>
        <a:xfrm>
          <a:off x="9582150" y="6581775"/>
          <a:ext cx="0" cy="276225"/>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400050</xdr:colOff>
      <xdr:row>45</xdr:row>
      <xdr:rowOff>171450</xdr:rowOff>
    </xdr:from>
    <xdr:to>
      <xdr:col>16</xdr:col>
      <xdr:colOff>400050</xdr:colOff>
      <xdr:row>46</xdr:row>
      <xdr:rowOff>95250</xdr:rowOff>
    </xdr:to>
    <xdr:sp>
      <xdr:nvSpPr>
        <xdr:cNvPr id="12" name="円/楕円 12"/>
        <xdr:cNvSpPr>
          <a:spLocks/>
        </xdr:cNvSpPr>
      </xdr:nvSpPr>
      <xdr:spPr>
        <a:xfrm>
          <a:off x="4591050" y="6581775"/>
          <a:ext cx="0" cy="276225"/>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400050</xdr:colOff>
      <xdr:row>45</xdr:row>
      <xdr:rowOff>171450</xdr:rowOff>
    </xdr:from>
    <xdr:to>
      <xdr:col>16</xdr:col>
      <xdr:colOff>400050</xdr:colOff>
      <xdr:row>46</xdr:row>
      <xdr:rowOff>95250</xdr:rowOff>
    </xdr:to>
    <xdr:sp>
      <xdr:nvSpPr>
        <xdr:cNvPr id="13" name="円/楕円 13"/>
        <xdr:cNvSpPr>
          <a:spLocks/>
        </xdr:cNvSpPr>
      </xdr:nvSpPr>
      <xdr:spPr>
        <a:xfrm>
          <a:off x="4591050" y="6581775"/>
          <a:ext cx="0" cy="276225"/>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400050</xdr:colOff>
      <xdr:row>45</xdr:row>
      <xdr:rowOff>171450</xdr:rowOff>
    </xdr:from>
    <xdr:to>
      <xdr:col>16</xdr:col>
      <xdr:colOff>400050</xdr:colOff>
      <xdr:row>46</xdr:row>
      <xdr:rowOff>95250</xdr:rowOff>
    </xdr:to>
    <xdr:sp>
      <xdr:nvSpPr>
        <xdr:cNvPr id="14" name="円/楕円 14"/>
        <xdr:cNvSpPr>
          <a:spLocks/>
        </xdr:cNvSpPr>
      </xdr:nvSpPr>
      <xdr:spPr>
        <a:xfrm>
          <a:off x="4591050" y="6581775"/>
          <a:ext cx="0" cy="276225"/>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400050</xdr:colOff>
      <xdr:row>45</xdr:row>
      <xdr:rowOff>171450</xdr:rowOff>
    </xdr:from>
    <xdr:to>
      <xdr:col>16</xdr:col>
      <xdr:colOff>400050</xdr:colOff>
      <xdr:row>46</xdr:row>
      <xdr:rowOff>95250</xdr:rowOff>
    </xdr:to>
    <xdr:sp>
      <xdr:nvSpPr>
        <xdr:cNvPr id="15" name="円/楕円 15"/>
        <xdr:cNvSpPr>
          <a:spLocks/>
        </xdr:cNvSpPr>
      </xdr:nvSpPr>
      <xdr:spPr>
        <a:xfrm>
          <a:off x="4591050" y="6581775"/>
          <a:ext cx="0" cy="276225"/>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400050</xdr:colOff>
      <xdr:row>45</xdr:row>
      <xdr:rowOff>171450</xdr:rowOff>
    </xdr:from>
    <xdr:to>
      <xdr:col>16</xdr:col>
      <xdr:colOff>400050</xdr:colOff>
      <xdr:row>46</xdr:row>
      <xdr:rowOff>95250</xdr:rowOff>
    </xdr:to>
    <xdr:sp>
      <xdr:nvSpPr>
        <xdr:cNvPr id="16" name="円/楕円 16"/>
        <xdr:cNvSpPr>
          <a:spLocks/>
        </xdr:cNvSpPr>
      </xdr:nvSpPr>
      <xdr:spPr>
        <a:xfrm>
          <a:off x="4591050" y="6581775"/>
          <a:ext cx="0" cy="276225"/>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200025</xdr:colOff>
      <xdr:row>0</xdr:row>
      <xdr:rowOff>57150</xdr:rowOff>
    </xdr:from>
    <xdr:to>
      <xdr:col>17</xdr:col>
      <xdr:colOff>0</xdr:colOff>
      <xdr:row>2</xdr:row>
      <xdr:rowOff>28575</xdr:rowOff>
    </xdr:to>
    <xdr:sp>
      <xdr:nvSpPr>
        <xdr:cNvPr id="17" name="円/楕円 17"/>
        <xdr:cNvSpPr>
          <a:spLocks noChangeAspect="1"/>
        </xdr:cNvSpPr>
      </xdr:nvSpPr>
      <xdr:spPr>
        <a:xfrm>
          <a:off x="4391025" y="57150"/>
          <a:ext cx="200025" cy="2381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400050</xdr:colOff>
      <xdr:row>44</xdr:row>
      <xdr:rowOff>133350</xdr:rowOff>
    </xdr:from>
    <xdr:to>
      <xdr:col>33</xdr:col>
      <xdr:colOff>400050</xdr:colOff>
      <xdr:row>45</xdr:row>
      <xdr:rowOff>95250</xdr:rowOff>
    </xdr:to>
    <xdr:sp>
      <xdr:nvSpPr>
        <xdr:cNvPr id="18" name="円/楕円 18"/>
        <xdr:cNvSpPr>
          <a:spLocks/>
        </xdr:cNvSpPr>
      </xdr:nvSpPr>
      <xdr:spPr>
        <a:xfrm>
          <a:off x="9582150" y="6410325"/>
          <a:ext cx="0" cy="95250"/>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400050</xdr:colOff>
      <xdr:row>44</xdr:row>
      <xdr:rowOff>133350</xdr:rowOff>
    </xdr:from>
    <xdr:to>
      <xdr:col>33</xdr:col>
      <xdr:colOff>400050</xdr:colOff>
      <xdr:row>45</xdr:row>
      <xdr:rowOff>95250</xdr:rowOff>
    </xdr:to>
    <xdr:sp>
      <xdr:nvSpPr>
        <xdr:cNvPr id="19" name="円/楕円 19"/>
        <xdr:cNvSpPr>
          <a:spLocks/>
        </xdr:cNvSpPr>
      </xdr:nvSpPr>
      <xdr:spPr>
        <a:xfrm>
          <a:off x="9582150" y="6410325"/>
          <a:ext cx="0" cy="95250"/>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400050</xdr:colOff>
      <xdr:row>44</xdr:row>
      <xdr:rowOff>133350</xdr:rowOff>
    </xdr:from>
    <xdr:to>
      <xdr:col>33</xdr:col>
      <xdr:colOff>400050</xdr:colOff>
      <xdr:row>45</xdr:row>
      <xdr:rowOff>95250</xdr:rowOff>
    </xdr:to>
    <xdr:sp>
      <xdr:nvSpPr>
        <xdr:cNvPr id="20" name="円/楕円 20"/>
        <xdr:cNvSpPr>
          <a:spLocks/>
        </xdr:cNvSpPr>
      </xdr:nvSpPr>
      <xdr:spPr>
        <a:xfrm>
          <a:off x="9582150" y="6410325"/>
          <a:ext cx="0" cy="95250"/>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400050</xdr:colOff>
      <xdr:row>44</xdr:row>
      <xdr:rowOff>133350</xdr:rowOff>
    </xdr:from>
    <xdr:to>
      <xdr:col>33</xdr:col>
      <xdr:colOff>400050</xdr:colOff>
      <xdr:row>45</xdr:row>
      <xdr:rowOff>95250</xdr:rowOff>
    </xdr:to>
    <xdr:sp>
      <xdr:nvSpPr>
        <xdr:cNvPr id="21" name="円/楕円 21"/>
        <xdr:cNvSpPr>
          <a:spLocks/>
        </xdr:cNvSpPr>
      </xdr:nvSpPr>
      <xdr:spPr>
        <a:xfrm>
          <a:off x="9582150" y="6410325"/>
          <a:ext cx="0" cy="95250"/>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400050</xdr:colOff>
      <xdr:row>44</xdr:row>
      <xdr:rowOff>133350</xdr:rowOff>
    </xdr:from>
    <xdr:to>
      <xdr:col>33</xdr:col>
      <xdr:colOff>400050</xdr:colOff>
      <xdr:row>45</xdr:row>
      <xdr:rowOff>95250</xdr:rowOff>
    </xdr:to>
    <xdr:sp>
      <xdr:nvSpPr>
        <xdr:cNvPr id="22" name="円/楕円 22"/>
        <xdr:cNvSpPr>
          <a:spLocks/>
        </xdr:cNvSpPr>
      </xdr:nvSpPr>
      <xdr:spPr>
        <a:xfrm>
          <a:off x="9582150" y="6410325"/>
          <a:ext cx="0" cy="95250"/>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142875</xdr:colOff>
      <xdr:row>27</xdr:row>
      <xdr:rowOff>38100</xdr:rowOff>
    </xdr:from>
    <xdr:to>
      <xdr:col>35</xdr:col>
      <xdr:colOff>152400</xdr:colOff>
      <xdr:row>27</xdr:row>
      <xdr:rowOff>38100</xdr:rowOff>
    </xdr:to>
    <xdr:sp>
      <xdr:nvSpPr>
        <xdr:cNvPr id="23" name="直線コネクタ 23"/>
        <xdr:cNvSpPr>
          <a:spLocks/>
        </xdr:cNvSpPr>
      </xdr:nvSpPr>
      <xdr:spPr>
        <a:xfrm>
          <a:off x="142875" y="3790950"/>
          <a:ext cx="9686925" cy="0"/>
        </a:xfrm>
        <a:prstGeom prst="line">
          <a:avLst/>
        </a:prstGeom>
        <a:noFill/>
        <a:ln w="254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352425</xdr:colOff>
      <xdr:row>0</xdr:row>
      <xdr:rowOff>9525</xdr:rowOff>
    </xdr:from>
    <xdr:to>
      <xdr:col>17</xdr:col>
      <xdr:colOff>352425</xdr:colOff>
      <xdr:row>55</xdr:row>
      <xdr:rowOff>57150</xdr:rowOff>
    </xdr:to>
    <xdr:sp>
      <xdr:nvSpPr>
        <xdr:cNvPr id="24" name="直線コネクタ 24"/>
        <xdr:cNvSpPr>
          <a:spLocks/>
        </xdr:cNvSpPr>
      </xdr:nvSpPr>
      <xdr:spPr>
        <a:xfrm rot="5400000" flipH="1" flipV="1">
          <a:off x="4943475" y="9525"/>
          <a:ext cx="0" cy="7972425"/>
        </a:xfrm>
        <a:prstGeom prst="line">
          <a:avLst/>
        </a:prstGeom>
        <a:noFill/>
        <a:ln w="254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31</xdr:col>
      <xdr:colOff>333375</xdr:colOff>
      <xdr:row>7</xdr:row>
      <xdr:rowOff>180975</xdr:rowOff>
    </xdr:from>
    <xdr:to>
      <xdr:col>31</xdr:col>
      <xdr:colOff>333375</xdr:colOff>
      <xdr:row>8</xdr:row>
      <xdr:rowOff>104775</xdr:rowOff>
    </xdr:to>
    <xdr:sp>
      <xdr:nvSpPr>
        <xdr:cNvPr id="25" name="円/楕円 25"/>
        <xdr:cNvSpPr>
          <a:spLocks/>
        </xdr:cNvSpPr>
      </xdr:nvSpPr>
      <xdr:spPr>
        <a:xfrm>
          <a:off x="8791575" y="1066800"/>
          <a:ext cx="0" cy="123825"/>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200025</xdr:colOff>
      <xdr:row>0</xdr:row>
      <xdr:rowOff>57150</xdr:rowOff>
    </xdr:from>
    <xdr:to>
      <xdr:col>34</xdr:col>
      <xdr:colOff>0</xdr:colOff>
      <xdr:row>2</xdr:row>
      <xdr:rowOff>28575</xdr:rowOff>
    </xdr:to>
    <xdr:sp>
      <xdr:nvSpPr>
        <xdr:cNvPr id="26" name="円/楕円 26"/>
        <xdr:cNvSpPr>
          <a:spLocks noChangeAspect="1"/>
        </xdr:cNvSpPr>
      </xdr:nvSpPr>
      <xdr:spPr>
        <a:xfrm>
          <a:off x="9382125" y="57150"/>
          <a:ext cx="200025" cy="2381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333375</xdr:colOff>
      <xdr:row>34</xdr:row>
      <xdr:rowOff>180975</xdr:rowOff>
    </xdr:from>
    <xdr:to>
      <xdr:col>31</xdr:col>
      <xdr:colOff>333375</xdr:colOff>
      <xdr:row>35</xdr:row>
      <xdr:rowOff>104775</xdr:rowOff>
    </xdr:to>
    <xdr:sp>
      <xdr:nvSpPr>
        <xdr:cNvPr id="27" name="円/楕円 27"/>
        <xdr:cNvSpPr>
          <a:spLocks/>
        </xdr:cNvSpPr>
      </xdr:nvSpPr>
      <xdr:spPr>
        <a:xfrm>
          <a:off x="8791575" y="4962525"/>
          <a:ext cx="0" cy="123825"/>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200025</xdr:colOff>
      <xdr:row>27</xdr:row>
      <xdr:rowOff>190500</xdr:rowOff>
    </xdr:from>
    <xdr:to>
      <xdr:col>34</xdr:col>
      <xdr:colOff>0</xdr:colOff>
      <xdr:row>29</xdr:row>
      <xdr:rowOff>28575</xdr:rowOff>
    </xdr:to>
    <xdr:sp>
      <xdr:nvSpPr>
        <xdr:cNvPr id="28" name="円/楕円 28"/>
        <xdr:cNvSpPr>
          <a:spLocks noChangeAspect="1"/>
        </xdr:cNvSpPr>
      </xdr:nvSpPr>
      <xdr:spPr>
        <a:xfrm>
          <a:off x="9382125" y="3943350"/>
          <a:ext cx="200025" cy="2476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333375</xdr:colOff>
      <xdr:row>34</xdr:row>
      <xdr:rowOff>180975</xdr:rowOff>
    </xdr:from>
    <xdr:to>
      <xdr:col>14</xdr:col>
      <xdr:colOff>333375</xdr:colOff>
      <xdr:row>35</xdr:row>
      <xdr:rowOff>104775</xdr:rowOff>
    </xdr:to>
    <xdr:sp>
      <xdr:nvSpPr>
        <xdr:cNvPr id="29" name="円/楕円 29"/>
        <xdr:cNvSpPr>
          <a:spLocks/>
        </xdr:cNvSpPr>
      </xdr:nvSpPr>
      <xdr:spPr>
        <a:xfrm>
          <a:off x="3800475" y="4962525"/>
          <a:ext cx="0" cy="123825"/>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200025</xdr:colOff>
      <xdr:row>27</xdr:row>
      <xdr:rowOff>190500</xdr:rowOff>
    </xdr:from>
    <xdr:to>
      <xdr:col>17</xdr:col>
      <xdr:colOff>0</xdr:colOff>
      <xdr:row>29</xdr:row>
      <xdr:rowOff>19050</xdr:rowOff>
    </xdr:to>
    <xdr:sp>
      <xdr:nvSpPr>
        <xdr:cNvPr id="30" name="円/楕円 30"/>
        <xdr:cNvSpPr>
          <a:spLocks noChangeAspect="1"/>
        </xdr:cNvSpPr>
      </xdr:nvSpPr>
      <xdr:spPr>
        <a:xfrm>
          <a:off x="4391025" y="3943350"/>
          <a:ext cx="200025" cy="2381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333375</xdr:colOff>
      <xdr:row>34</xdr:row>
      <xdr:rowOff>180975</xdr:rowOff>
    </xdr:from>
    <xdr:to>
      <xdr:col>14</xdr:col>
      <xdr:colOff>333375</xdr:colOff>
      <xdr:row>35</xdr:row>
      <xdr:rowOff>104775</xdr:rowOff>
    </xdr:to>
    <xdr:sp>
      <xdr:nvSpPr>
        <xdr:cNvPr id="31" name="円/楕円 31"/>
        <xdr:cNvSpPr>
          <a:spLocks/>
        </xdr:cNvSpPr>
      </xdr:nvSpPr>
      <xdr:spPr>
        <a:xfrm>
          <a:off x="3800475" y="4962525"/>
          <a:ext cx="0" cy="123825"/>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31</xdr:col>
      <xdr:colOff>333375</xdr:colOff>
      <xdr:row>34</xdr:row>
      <xdr:rowOff>180975</xdr:rowOff>
    </xdr:from>
    <xdr:to>
      <xdr:col>31</xdr:col>
      <xdr:colOff>333375</xdr:colOff>
      <xdr:row>35</xdr:row>
      <xdr:rowOff>104775</xdr:rowOff>
    </xdr:to>
    <xdr:sp>
      <xdr:nvSpPr>
        <xdr:cNvPr id="32" name="円/楕円 32"/>
        <xdr:cNvSpPr>
          <a:spLocks/>
        </xdr:cNvSpPr>
      </xdr:nvSpPr>
      <xdr:spPr>
        <a:xfrm>
          <a:off x="8791575" y="4962525"/>
          <a:ext cx="0" cy="123825"/>
        </a:xfrm>
        <a:prstGeom prst="ellipse">
          <a:avLst/>
        </a:prstGeom>
        <a:noFill/>
        <a:ln w="25400" cmpd="sng">
          <a:solidFill>
            <a:srgbClr val="F79646">
              <a:alpha val="0"/>
            </a:srgbClr>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228600</xdr:colOff>
      <xdr:row>7</xdr:row>
      <xdr:rowOff>171450</xdr:rowOff>
    </xdr:from>
    <xdr:to>
      <xdr:col>16</xdr:col>
      <xdr:colOff>361950</xdr:colOff>
      <xdr:row>8</xdr:row>
      <xdr:rowOff>114300</xdr:rowOff>
    </xdr:to>
    <xdr:sp>
      <xdr:nvSpPr>
        <xdr:cNvPr id="33" name="円/楕円 33"/>
        <xdr:cNvSpPr>
          <a:spLocks/>
        </xdr:cNvSpPr>
      </xdr:nvSpPr>
      <xdr:spPr>
        <a:xfrm>
          <a:off x="4419600" y="1057275"/>
          <a:ext cx="123825" cy="142875"/>
        </a:xfrm>
        <a:prstGeom prst="ellipse">
          <a:avLst/>
        </a:prstGeom>
        <a:noFill/>
        <a:ln w="3175" cmpd="sng">
          <a:solidFill>
            <a:srgbClr val="000000">
              <a:alpha val="0"/>
            </a:srgbClr>
          </a:solidFill>
          <a:headEnd type="none"/>
          <a:tailEnd type="none"/>
        </a:ln>
      </xdr:spPr>
      <xdr:txBody>
        <a:bodyPr vertOverflow="clip" wrap="square" anchor="ctr"/>
        <a:p>
          <a:pPr algn="ctr">
            <a:defRPr/>
          </a:pPr>
          <a:r>
            <a:rPr lang="en-US" cap="none" sz="500" b="0" i="0" u="none" baseline="0">
              <a:solidFill>
                <a:srgbClr val="000000"/>
              </a:solidFill>
            </a:rPr>
            <a:t>円</a:t>
          </a:r>
        </a:p>
      </xdr:txBody>
    </xdr:sp>
    <xdr:clientData/>
  </xdr:twoCellAnchor>
  <xdr:twoCellAnchor>
    <xdr:from>
      <xdr:col>13</xdr:col>
      <xdr:colOff>180975</xdr:colOff>
      <xdr:row>7</xdr:row>
      <xdr:rowOff>171450</xdr:rowOff>
    </xdr:from>
    <xdr:to>
      <xdr:col>13</xdr:col>
      <xdr:colOff>304800</xdr:colOff>
      <xdr:row>8</xdr:row>
      <xdr:rowOff>114300</xdr:rowOff>
    </xdr:to>
    <xdr:sp>
      <xdr:nvSpPr>
        <xdr:cNvPr id="34" name="円/楕円 34"/>
        <xdr:cNvSpPr>
          <a:spLocks/>
        </xdr:cNvSpPr>
      </xdr:nvSpPr>
      <xdr:spPr>
        <a:xfrm>
          <a:off x="3305175" y="1057275"/>
          <a:ext cx="123825" cy="142875"/>
        </a:xfrm>
        <a:prstGeom prst="ellipse">
          <a:avLst/>
        </a:prstGeom>
        <a:noFill/>
        <a:ln w="3175" cmpd="sng">
          <a:solidFill>
            <a:srgbClr val="000000">
              <a:alpha val="0"/>
            </a:srgbClr>
          </a:solidFill>
          <a:headEnd type="none"/>
          <a:tailEnd type="none"/>
        </a:ln>
      </xdr:spPr>
      <xdr:txBody>
        <a:bodyPr vertOverflow="clip" wrap="square" anchor="ctr"/>
        <a:p>
          <a:pPr algn="ctr">
            <a:defRPr/>
          </a:pPr>
          <a:r>
            <a:rPr lang="en-US" cap="none" sz="500" b="0" i="0" u="none" baseline="0">
              <a:solidFill>
                <a:srgbClr val="000000"/>
              </a:solidFill>
            </a:rPr>
            <a:t>円</a:t>
          </a:r>
        </a:p>
      </xdr:txBody>
    </xdr:sp>
    <xdr:clientData/>
  </xdr:twoCellAnchor>
  <xdr:twoCellAnchor>
    <xdr:from>
      <xdr:col>12</xdr:col>
      <xdr:colOff>114300</xdr:colOff>
      <xdr:row>7</xdr:row>
      <xdr:rowOff>171450</xdr:rowOff>
    </xdr:from>
    <xdr:to>
      <xdr:col>13</xdr:col>
      <xdr:colOff>66675</xdr:colOff>
      <xdr:row>8</xdr:row>
      <xdr:rowOff>123825</xdr:rowOff>
    </xdr:to>
    <xdr:sp>
      <xdr:nvSpPr>
        <xdr:cNvPr id="35" name="円/楕円 35"/>
        <xdr:cNvSpPr>
          <a:spLocks/>
        </xdr:cNvSpPr>
      </xdr:nvSpPr>
      <xdr:spPr>
        <a:xfrm>
          <a:off x="3086100" y="1057275"/>
          <a:ext cx="104775" cy="152400"/>
        </a:xfrm>
        <a:prstGeom prst="ellipse">
          <a:avLst/>
        </a:prstGeom>
        <a:noFill/>
        <a:ln w="3175" cmpd="sng">
          <a:solidFill>
            <a:srgbClr val="000000">
              <a:alpha val="0"/>
            </a:srgbClr>
          </a:solidFill>
          <a:headEnd type="none"/>
          <a:tailEnd type="none"/>
        </a:ln>
      </xdr:spPr>
      <xdr:txBody>
        <a:bodyPr vertOverflow="clip" wrap="square" anchor="ctr"/>
        <a:p>
          <a:pPr algn="ctr">
            <a:defRPr/>
          </a:pPr>
          <a:r>
            <a:rPr lang="en-US" cap="none" sz="500" b="0" i="0" u="none" baseline="0">
              <a:solidFill>
                <a:srgbClr val="000000"/>
              </a:solidFill>
            </a:rPr>
            <a:t>千</a:t>
          </a:r>
        </a:p>
      </xdr:txBody>
    </xdr:sp>
    <xdr:clientData/>
  </xdr:twoCellAnchor>
  <xdr:twoCellAnchor>
    <xdr:from>
      <xdr:col>15</xdr:col>
      <xdr:colOff>381000</xdr:colOff>
      <xdr:row>7</xdr:row>
      <xdr:rowOff>161925</xdr:rowOff>
    </xdr:from>
    <xdr:to>
      <xdr:col>16</xdr:col>
      <xdr:colOff>95250</xdr:colOff>
      <xdr:row>8</xdr:row>
      <xdr:rowOff>123825</xdr:rowOff>
    </xdr:to>
    <xdr:sp>
      <xdr:nvSpPr>
        <xdr:cNvPr id="36" name="円/楕円 36"/>
        <xdr:cNvSpPr>
          <a:spLocks/>
        </xdr:cNvSpPr>
      </xdr:nvSpPr>
      <xdr:spPr>
        <a:xfrm>
          <a:off x="4181475" y="1047750"/>
          <a:ext cx="104775" cy="161925"/>
        </a:xfrm>
        <a:prstGeom prst="ellipse">
          <a:avLst/>
        </a:prstGeom>
        <a:noFill/>
        <a:ln w="3175" cmpd="sng">
          <a:solidFill>
            <a:srgbClr val="000000">
              <a:alpha val="0"/>
            </a:srgbClr>
          </a:solidFill>
          <a:headEnd type="none"/>
          <a:tailEnd type="none"/>
        </a:ln>
      </xdr:spPr>
      <xdr:txBody>
        <a:bodyPr vertOverflow="clip" wrap="square" anchor="ctr"/>
        <a:p>
          <a:pPr algn="ctr">
            <a:defRPr/>
          </a:pPr>
          <a:r>
            <a:rPr lang="en-US" cap="none" sz="500" b="0" i="0" u="none" baseline="0">
              <a:solidFill>
                <a:srgbClr val="000000"/>
              </a:solidFill>
            </a:rPr>
            <a:t>千</a:t>
          </a:r>
        </a:p>
      </xdr:txBody>
    </xdr:sp>
    <xdr:clientData/>
  </xdr:twoCellAnchor>
  <xdr:twoCellAnchor>
    <xdr:from>
      <xdr:col>9</xdr:col>
      <xdr:colOff>704850</xdr:colOff>
      <xdr:row>7</xdr:row>
      <xdr:rowOff>171450</xdr:rowOff>
    </xdr:from>
    <xdr:to>
      <xdr:col>10</xdr:col>
      <xdr:colOff>95250</xdr:colOff>
      <xdr:row>8</xdr:row>
      <xdr:rowOff>123825</xdr:rowOff>
    </xdr:to>
    <xdr:sp>
      <xdr:nvSpPr>
        <xdr:cNvPr id="37" name="円/楕円 37"/>
        <xdr:cNvSpPr>
          <a:spLocks/>
        </xdr:cNvSpPr>
      </xdr:nvSpPr>
      <xdr:spPr>
        <a:xfrm>
          <a:off x="2324100" y="1057275"/>
          <a:ext cx="114300" cy="152400"/>
        </a:xfrm>
        <a:prstGeom prst="ellipse">
          <a:avLst/>
        </a:prstGeom>
        <a:noFill/>
        <a:ln w="3175" cmpd="sng">
          <a:solidFill>
            <a:srgbClr val="000000">
              <a:alpha val="0"/>
            </a:srgbClr>
          </a:solidFill>
          <a:headEnd type="none"/>
          <a:tailEnd type="none"/>
        </a:ln>
      </xdr:spPr>
      <xdr:txBody>
        <a:bodyPr vertOverflow="clip" wrap="square" anchor="ctr"/>
        <a:p>
          <a:pPr algn="ctr">
            <a:defRPr/>
          </a:pPr>
          <a:r>
            <a:rPr lang="en-US" cap="none" sz="500" b="0" i="0" u="none" baseline="0">
              <a:solidFill>
                <a:srgbClr val="000000"/>
              </a:solidFill>
            </a:rPr>
            <a:t>内</a:t>
          </a:r>
        </a:p>
      </xdr:txBody>
    </xdr:sp>
    <xdr:clientData/>
  </xdr:twoCellAnchor>
  <xdr:twoCellAnchor>
    <xdr:from>
      <xdr:col>13</xdr:col>
      <xdr:colOff>304800</xdr:colOff>
      <xdr:row>7</xdr:row>
      <xdr:rowOff>171450</xdr:rowOff>
    </xdr:from>
    <xdr:to>
      <xdr:col>14</xdr:col>
      <xdr:colOff>76200</xdr:colOff>
      <xdr:row>8</xdr:row>
      <xdr:rowOff>123825</xdr:rowOff>
    </xdr:to>
    <xdr:sp>
      <xdr:nvSpPr>
        <xdr:cNvPr id="38" name="円/楕円 38"/>
        <xdr:cNvSpPr>
          <a:spLocks/>
        </xdr:cNvSpPr>
      </xdr:nvSpPr>
      <xdr:spPr>
        <a:xfrm>
          <a:off x="3429000" y="1057275"/>
          <a:ext cx="114300" cy="152400"/>
        </a:xfrm>
        <a:prstGeom prst="ellipse">
          <a:avLst/>
        </a:prstGeom>
        <a:noFill/>
        <a:ln w="3175" cmpd="sng">
          <a:solidFill>
            <a:srgbClr val="000000">
              <a:alpha val="0"/>
            </a:srgbClr>
          </a:solidFill>
          <a:headEnd type="none"/>
          <a:tailEnd type="none"/>
        </a:ln>
      </xdr:spPr>
      <xdr:txBody>
        <a:bodyPr vertOverflow="clip" wrap="square" anchor="ctr"/>
        <a:p>
          <a:pPr algn="ctr">
            <a:defRPr/>
          </a:pPr>
          <a:r>
            <a:rPr lang="en-US" cap="none" sz="500" b="0" i="0" u="none" baseline="0">
              <a:solidFill>
                <a:srgbClr val="000000"/>
              </a:solidFill>
            </a:rPr>
            <a:t>内</a:t>
          </a:r>
        </a:p>
      </xdr:txBody>
    </xdr:sp>
    <xdr:clientData/>
  </xdr:twoCellAnchor>
  <xdr:twoCellAnchor>
    <xdr:from>
      <xdr:col>33</xdr:col>
      <xdr:colOff>228600</xdr:colOff>
      <xdr:row>7</xdr:row>
      <xdr:rowOff>171450</xdr:rowOff>
    </xdr:from>
    <xdr:to>
      <xdr:col>33</xdr:col>
      <xdr:colOff>361950</xdr:colOff>
      <xdr:row>8</xdr:row>
      <xdr:rowOff>114300</xdr:rowOff>
    </xdr:to>
    <xdr:sp>
      <xdr:nvSpPr>
        <xdr:cNvPr id="39" name="円/楕円 39"/>
        <xdr:cNvSpPr>
          <a:spLocks/>
        </xdr:cNvSpPr>
      </xdr:nvSpPr>
      <xdr:spPr>
        <a:xfrm>
          <a:off x="9410700" y="1057275"/>
          <a:ext cx="123825" cy="142875"/>
        </a:xfrm>
        <a:prstGeom prst="ellipse">
          <a:avLst/>
        </a:prstGeom>
        <a:noFill/>
        <a:ln w="3175" cmpd="sng">
          <a:solidFill>
            <a:srgbClr val="000000">
              <a:alpha val="0"/>
            </a:srgbClr>
          </a:solidFill>
          <a:headEnd type="none"/>
          <a:tailEnd type="none"/>
        </a:ln>
      </xdr:spPr>
      <xdr:txBody>
        <a:bodyPr vertOverflow="clip" wrap="square" anchor="ctr"/>
        <a:p>
          <a:pPr algn="ctr">
            <a:defRPr/>
          </a:pPr>
          <a:r>
            <a:rPr lang="en-US" cap="none" sz="500" b="0" i="0" u="none" baseline="0">
              <a:solidFill>
                <a:srgbClr val="000000"/>
              </a:solidFill>
            </a:rPr>
            <a:t>円</a:t>
          </a:r>
        </a:p>
      </xdr:txBody>
    </xdr:sp>
    <xdr:clientData/>
  </xdr:twoCellAnchor>
  <xdr:twoCellAnchor>
    <xdr:from>
      <xdr:col>30</xdr:col>
      <xdr:colOff>180975</xdr:colOff>
      <xdr:row>7</xdr:row>
      <xdr:rowOff>171450</xdr:rowOff>
    </xdr:from>
    <xdr:to>
      <xdr:col>30</xdr:col>
      <xdr:colOff>304800</xdr:colOff>
      <xdr:row>8</xdr:row>
      <xdr:rowOff>114300</xdr:rowOff>
    </xdr:to>
    <xdr:sp>
      <xdr:nvSpPr>
        <xdr:cNvPr id="40" name="円/楕円 40"/>
        <xdr:cNvSpPr>
          <a:spLocks/>
        </xdr:cNvSpPr>
      </xdr:nvSpPr>
      <xdr:spPr>
        <a:xfrm>
          <a:off x="8296275" y="1057275"/>
          <a:ext cx="123825" cy="142875"/>
        </a:xfrm>
        <a:prstGeom prst="ellipse">
          <a:avLst/>
        </a:prstGeom>
        <a:noFill/>
        <a:ln w="3175" cmpd="sng">
          <a:solidFill>
            <a:srgbClr val="000000">
              <a:alpha val="0"/>
            </a:srgbClr>
          </a:solidFill>
          <a:headEnd type="none"/>
          <a:tailEnd type="none"/>
        </a:ln>
      </xdr:spPr>
      <xdr:txBody>
        <a:bodyPr vertOverflow="clip" wrap="square" anchor="ctr"/>
        <a:p>
          <a:pPr algn="ctr">
            <a:defRPr/>
          </a:pPr>
          <a:r>
            <a:rPr lang="en-US" cap="none" sz="500" b="0" i="0" u="none" baseline="0">
              <a:solidFill>
                <a:srgbClr val="000000"/>
              </a:solidFill>
            </a:rPr>
            <a:t>円</a:t>
          </a:r>
        </a:p>
      </xdr:txBody>
    </xdr:sp>
    <xdr:clientData/>
  </xdr:twoCellAnchor>
  <xdr:twoCellAnchor>
    <xdr:from>
      <xdr:col>29</xdr:col>
      <xdr:colOff>114300</xdr:colOff>
      <xdr:row>7</xdr:row>
      <xdr:rowOff>171450</xdr:rowOff>
    </xdr:from>
    <xdr:to>
      <xdr:col>30</xdr:col>
      <xdr:colOff>66675</xdr:colOff>
      <xdr:row>8</xdr:row>
      <xdr:rowOff>123825</xdr:rowOff>
    </xdr:to>
    <xdr:sp>
      <xdr:nvSpPr>
        <xdr:cNvPr id="41" name="円/楕円 41"/>
        <xdr:cNvSpPr>
          <a:spLocks/>
        </xdr:cNvSpPr>
      </xdr:nvSpPr>
      <xdr:spPr>
        <a:xfrm>
          <a:off x="8077200" y="1057275"/>
          <a:ext cx="104775" cy="152400"/>
        </a:xfrm>
        <a:prstGeom prst="ellipse">
          <a:avLst/>
        </a:prstGeom>
        <a:noFill/>
        <a:ln w="3175" cmpd="sng">
          <a:solidFill>
            <a:srgbClr val="000000">
              <a:alpha val="0"/>
            </a:srgbClr>
          </a:solidFill>
          <a:headEnd type="none"/>
          <a:tailEnd type="none"/>
        </a:ln>
      </xdr:spPr>
      <xdr:txBody>
        <a:bodyPr vertOverflow="clip" wrap="square" anchor="ctr"/>
        <a:p>
          <a:pPr algn="ctr">
            <a:defRPr/>
          </a:pPr>
          <a:r>
            <a:rPr lang="en-US" cap="none" sz="500" b="0" i="0" u="none" baseline="0">
              <a:solidFill>
                <a:srgbClr val="000000"/>
              </a:solidFill>
            </a:rPr>
            <a:t>千</a:t>
          </a:r>
        </a:p>
      </xdr:txBody>
    </xdr:sp>
    <xdr:clientData/>
  </xdr:twoCellAnchor>
  <xdr:twoCellAnchor>
    <xdr:from>
      <xdr:col>32</xdr:col>
      <xdr:colOff>381000</xdr:colOff>
      <xdr:row>7</xdr:row>
      <xdr:rowOff>161925</xdr:rowOff>
    </xdr:from>
    <xdr:to>
      <xdr:col>33</xdr:col>
      <xdr:colOff>95250</xdr:colOff>
      <xdr:row>8</xdr:row>
      <xdr:rowOff>123825</xdr:rowOff>
    </xdr:to>
    <xdr:sp>
      <xdr:nvSpPr>
        <xdr:cNvPr id="42" name="円/楕円 42"/>
        <xdr:cNvSpPr>
          <a:spLocks/>
        </xdr:cNvSpPr>
      </xdr:nvSpPr>
      <xdr:spPr>
        <a:xfrm>
          <a:off x="9172575" y="1047750"/>
          <a:ext cx="104775" cy="161925"/>
        </a:xfrm>
        <a:prstGeom prst="ellipse">
          <a:avLst/>
        </a:prstGeom>
        <a:noFill/>
        <a:ln w="3175" cmpd="sng">
          <a:solidFill>
            <a:srgbClr val="000000">
              <a:alpha val="0"/>
            </a:srgbClr>
          </a:solidFill>
          <a:headEnd type="none"/>
          <a:tailEnd type="none"/>
        </a:ln>
      </xdr:spPr>
      <xdr:txBody>
        <a:bodyPr vertOverflow="clip" wrap="square" anchor="ctr"/>
        <a:p>
          <a:pPr algn="ctr">
            <a:defRPr/>
          </a:pPr>
          <a:r>
            <a:rPr lang="en-US" cap="none" sz="500" b="0" i="0" u="none" baseline="0">
              <a:solidFill>
                <a:srgbClr val="000000"/>
              </a:solidFill>
            </a:rPr>
            <a:t>千</a:t>
          </a:r>
        </a:p>
      </xdr:txBody>
    </xdr:sp>
    <xdr:clientData/>
  </xdr:twoCellAnchor>
  <xdr:twoCellAnchor>
    <xdr:from>
      <xdr:col>26</xdr:col>
      <xdr:colOff>704850</xdr:colOff>
      <xdr:row>7</xdr:row>
      <xdr:rowOff>171450</xdr:rowOff>
    </xdr:from>
    <xdr:to>
      <xdr:col>27</xdr:col>
      <xdr:colOff>95250</xdr:colOff>
      <xdr:row>8</xdr:row>
      <xdr:rowOff>123825</xdr:rowOff>
    </xdr:to>
    <xdr:sp>
      <xdr:nvSpPr>
        <xdr:cNvPr id="43" name="円/楕円 43"/>
        <xdr:cNvSpPr>
          <a:spLocks/>
        </xdr:cNvSpPr>
      </xdr:nvSpPr>
      <xdr:spPr>
        <a:xfrm>
          <a:off x="7315200" y="1057275"/>
          <a:ext cx="114300" cy="152400"/>
        </a:xfrm>
        <a:prstGeom prst="ellipse">
          <a:avLst/>
        </a:prstGeom>
        <a:noFill/>
        <a:ln w="3175" cmpd="sng">
          <a:solidFill>
            <a:srgbClr val="000000">
              <a:alpha val="0"/>
            </a:srgbClr>
          </a:solidFill>
          <a:headEnd type="none"/>
          <a:tailEnd type="none"/>
        </a:ln>
      </xdr:spPr>
      <xdr:txBody>
        <a:bodyPr vertOverflow="clip" wrap="square" anchor="ctr"/>
        <a:p>
          <a:pPr algn="ctr">
            <a:defRPr/>
          </a:pPr>
          <a:r>
            <a:rPr lang="en-US" cap="none" sz="500" b="0" i="0" u="none" baseline="0">
              <a:solidFill>
                <a:srgbClr val="000000"/>
              </a:solidFill>
            </a:rPr>
            <a:t>内</a:t>
          </a:r>
        </a:p>
      </xdr:txBody>
    </xdr:sp>
    <xdr:clientData/>
  </xdr:twoCellAnchor>
  <xdr:twoCellAnchor>
    <xdr:from>
      <xdr:col>30</xdr:col>
      <xdr:colOff>304800</xdr:colOff>
      <xdr:row>7</xdr:row>
      <xdr:rowOff>171450</xdr:rowOff>
    </xdr:from>
    <xdr:to>
      <xdr:col>31</xdr:col>
      <xdr:colOff>76200</xdr:colOff>
      <xdr:row>8</xdr:row>
      <xdr:rowOff>123825</xdr:rowOff>
    </xdr:to>
    <xdr:sp>
      <xdr:nvSpPr>
        <xdr:cNvPr id="44" name="円/楕円 44"/>
        <xdr:cNvSpPr>
          <a:spLocks/>
        </xdr:cNvSpPr>
      </xdr:nvSpPr>
      <xdr:spPr>
        <a:xfrm>
          <a:off x="8420100" y="1057275"/>
          <a:ext cx="114300" cy="152400"/>
        </a:xfrm>
        <a:prstGeom prst="ellipse">
          <a:avLst/>
        </a:prstGeom>
        <a:noFill/>
        <a:ln w="3175" cmpd="sng">
          <a:solidFill>
            <a:srgbClr val="000000">
              <a:alpha val="0"/>
            </a:srgbClr>
          </a:solidFill>
          <a:headEnd type="none"/>
          <a:tailEnd type="none"/>
        </a:ln>
      </xdr:spPr>
      <xdr:txBody>
        <a:bodyPr vertOverflow="clip" wrap="square" anchor="ctr"/>
        <a:p>
          <a:pPr algn="ctr">
            <a:defRPr/>
          </a:pPr>
          <a:r>
            <a:rPr lang="en-US" cap="none" sz="500" b="0" i="0" u="none" baseline="0">
              <a:solidFill>
                <a:srgbClr val="000000"/>
              </a:solidFill>
            </a:rPr>
            <a:t>内</a:t>
          </a:r>
        </a:p>
      </xdr:txBody>
    </xdr:sp>
    <xdr:clientData/>
  </xdr:twoCellAnchor>
  <xdr:twoCellAnchor>
    <xdr:from>
      <xdr:col>33</xdr:col>
      <xdr:colOff>228600</xdr:colOff>
      <xdr:row>34</xdr:row>
      <xdr:rowOff>171450</xdr:rowOff>
    </xdr:from>
    <xdr:to>
      <xdr:col>33</xdr:col>
      <xdr:colOff>361950</xdr:colOff>
      <xdr:row>35</xdr:row>
      <xdr:rowOff>114300</xdr:rowOff>
    </xdr:to>
    <xdr:sp>
      <xdr:nvSpPr>
        <xdr:cNvPr id="45" name="円/楕円 45"/>
        <xdr:cNvSpPr>
          <a:spLocks/>
        </xdr:cNvSpPr>
      </xdr:nvSpPr>
      <xdr:spPr>
        <a:xfrm>
          <a:off x="9410700" y="4953000"/>
          <a:ext cx="123825" cy="142875"/>
        </a:xfrm>
        <a:prstGeom prst="ellipse">
          <a:avLst/>
        </a:prstGeom>
        <a:noFill/>
        <a:ln w="3175" cmpd="sng">
          <a:solidFill>
            <a:srgbClr val="000000">
              <a:alpha val="0"/>
            </a:srgbClr>
          </a:solidFill>
          <a:headEnd type="none"/>
          <a:tailEnd type="none"/>
        </a:ln>
      </xdr:spPr>
      <xdr:txBody>
        <a:bodyPr vertOverflow="clip" wrap="square" anchor="ctr"/>
        <a:p>
          <a:pPr algn="ctr">
            <a:defRPr/>
          </a:pPr>
          <a:r>
            <a:rPr lang="en-US" cap="none" sz="500" b="0" i="0" u="none" baseline="0">
              <a:solidFill>
                <a:srgbClr val="000000"/>
              </a:solidFill>
            </a:rPr>
            <a:t>円</a:t>
          </a:r>
        </a:p>
      </xdr:txBody>
    </xdr:sp>
    <xdr:clientData/>
  </xdr:twoCellAnchor>
  <xdr:twoCellAnchor>
    <xdr:from>
      <xdr:col>30</xdr:col>
      <xdr:colOff>180975</xdr:colOff>
      <xdr:row>34</xdr:row>
      <xdr:rowOff>171450</xdr:rowOff>
    </xdr:from>
    <xdr:to>
      <xdr:col>30</xdr:col>
      <xdr:colOff>304800</xdr:colOff>
      <xdr:row>35</xdr:row>
      <xdr:rowOff>114300</xdr:rowOff>
    </xdr:to>
    <xdr:sp>
      <xdr:nvSpPr>
        <xdr:cNvPr id="46" name="円/楕円 46"/>
        <xdr:cNvSpPr>
          <a:spLocks/>
        </xdr:cNvSpPr>
      </xdr:nvSpPr>
      <xdr:spPr>
        <a:xfrm>
          <a:off x="8296275" y="4953000"/>
          <a:ext cx="123825" cy="142875"/>
        </a:xfrm>
        <a:prstGeom prst="ellipse">
          <a:avLst/>
        </a:prstGeom>
        <a:noFill/>
        <a:ln w="3175" cmpd="sng">
          <a:solidFill>
            <a:srgbClr val="000000">
              <a:alpha val="0"/>
            </a:srgbClr>
          </a:solidFill>
          <a:headEnd type="none"/>
          <a:tailEnd type="none"/>
        </a:ln>
      </xdr:spPr>
      <xdr:txBody>
        <a:bodyPr vertOverflow="clip" wrap="square" anchor="ctr"/>
        <a:p>
          <a:pPr algn="ctr">
            <a:defRPr/>
          </a:pPr>
          <a:r>
            <a:rPr lang="en-US" cap="none" sz="500" b="0" i="0" u="none" baseline="0">
              <a:solidFill>
                <a:srgbClr val="000000"/>
              </a:solidFill>
            </a:rPr>
            <a:t>円</a:t>
          </a:r>
        </a:p>
      </xdr:txBody>
    </xdr:sp>
    <xdr:clientData/>
  </xdr:twoCellAnchor>
  <xdr:twoCellAnchor>
    <xdr:from>
      <xdr:col>29</xdr:col>
      <xdr:colOff>114300</xdr:colOff>
      <xdr:row>34</xdr:row>
      <xdr:rowOff>171450</xdr:rowOff>
    </xdr:from>
    <xdr:to>
      <xdr:col>30</xdr:col>
      <xdr:colOff>66675</xdr:colOff>
      <xdr:row>35</xdr:row>
      <xdr:rowOff>123825</xdr:rowOff>
    </xdr:to>
    <xdr:sp>
      <xdr:nvSpPr>
        <xdr:cNvPr id="47" name="円/楕円 47"/>
        <xdr:cNvSpPr>
          <a:spLocks/>
        </xdr:cNvSpPr>
      </xdr:nvSpPr>
      <xdr:spPr>
        <a:xfrm>
          <a:off x="8077200" y="4953000"/>
          <a:ext cx="104775" cy="152400"/>
        </a:xfrm>
        <a:prstGeom prst="ellipse">
          <a:avLst/>
        </a:prstGeom>
        <a:noFill/>
        <a:ln w="3175" cmpd="sng">
          <a:solidFill>
            <a:srgbClr val="000000">
              <a:alpha val="0"/>
            </a:srgbClr>
          </a:solidFill>
          <a:headEnd type="none"/>
          <a:tailEnd type="none"/>
        </a:ln>
      </xdr:spPr>
      <xdr:txBody>
        <a:bodyPr vertOverflow="clip" wrap="square" anchor="ctr"/>
        <a:p>
          <a:pPr algn="ctr">
            <a:defRPr/>
          </a:pPr>
          <a:r>
            <a:rPr lang="en-US" cap="none" sz="500" b="0" i="0" u="none" baseline="0">
              <a:solidFill>
                <a:srgbClr val="000000"/>
              </a:solidFill>
            </a:rPr>
            <a:t>千</a:t>
          </a:r>
        </a:p>
      </xdr:txBody>
    </xdr:sp>
    <xdr:clientData/>
  </xdr:twoCellAnchor>
  <xdr:twoCellAnchor>
    <xdr:from>
      <xdr:col>32</xdr:col>
      <xdr:colOff>381000</xdr:colOff>
      <xdr:row>34</xdr:row>
      <xdr:rowOff>161925</xdr:rowOff>
    </xdr:from>
    <xdr:to>
      <xdr:col>33</xdr:col>
      <xdr:colOff>95250</xdr:colOff>
      <xdr:row>35</xdr:row>
      <xdr:rowOff>123825</xdr:rowOff>
    </xdr:to>
    <xdr:sp>
      <xdr:nvSpPr>
        <xdr:cNvPr id="48" name="円/楕円 48"/>
        <xdr:cNvSpPr>
          <a:spLocks/>
        </xdr:cNvSpPr>
      </xdr:nvSpPr>
      <xdr:spPr>
        <a:xfrm>
          <a:off x="9172575" y="4943475"/>
          <a:ext cx="104775" cy="161925"/>
        </a:xfrm>
        <a:prstGeom prst="ellipse">
          <a:avLst/>
        </a:prstGeom>
        <a:noFill/>
        <a:ln w="3175" cmpd="sng">
          <a:solidFill>
            <a:srgbClr val="000000">
              <a:alpha val="0"/>
            </a:srgbClr>
          </a:solidFill>
          <a:headEnd type="none"/>
          <a:tailEnd type="none"/>
        </a:ln>
      </xdr:spPr>
      <xdr:txBody>
        <a:bodyPr vertOverflow="clip" wrap="square" anchor="ctr"/>
        <a:p>
          <a:pPr algn="ctr">
            <a:defRPr/>
          </a:pPr>
          <a:r>
            <a:rPr lang="en-US" cap="none" sz="500" b="0" i="0" u="none" baseline="0">
              <a:solidFill>
                <a:srgbClr val="000000"/>
              </a:solidFill>
            </a:rPr>
            <a:t>千</a:t>
          </a:r>
        </a:p>
      </xdr:txBody>
    </xdr:sp>
    <xdr:clientData/>
  </xdr:twoCellAnchor>
  <xdr:twoCellAnchor>
    <xdr:from>
      <xdr:col>26</xdr:col>
      <xdr:colOff>704850</xdr:colOff>
      <xdr:row>34</xdr:row>
      <xdr:rowOff>171450</xdr:rowOff>
    </xdr:from>
    <xdr:to>
      <xdr:col>27</xdr:col>
      <xdr:colOff>95250</xdr:colOff>
      <xdr:row>35</xdr:row>
      <xdr:rowOff>123825</xdr:rowOff>
    </xdr:to>
    <xdr:sp>
      <xdr:nvSpPr>
        <xdr:cNvPr id="49" name="円/楕円 49"/>
        <xdr:cNvSpPr>
          <a:spLocks/>
        </xdr:cNvSpPr>
      </xdr:nvSpPr>
      <xdr:spPr>
        <a:xfrm>
          <a:off x="7315200" y="4953000"/>
          <a:ext cx="114300" cy="152400"/>
        </a:xfrm>
        <a:prstGeom prst="ellipse">
          <a:avLst/>
        </a:prstGeom>
        <a:noFill/>
        <a:ln w="3175" cmpd="sng">
          <a:solidFill>
            <a:srgbClr val="000000">
              <a:alpha val="0"/>
            </a:srgbClr>
          </a:solidFill>
          <a:headEnd type="none"/>
          <a:tailEnd type="none"/>
        </a:ln>
      </xdr:spPr>
      <xdr:txBody>
        <a:bodyPr vertOverflow="clip" wrap="square" anchor="ctr"/>
        <a:p>
          <a:pPr algn="ctr">
            <a:defRPr/>
          </a:pPr>
          <a:r>
            <a:rPr lang="en-US" cap="none" sz="500" b="0" i="0" u="none" baseline="0">
              <a:solidFill>
                <a:srgbClr val="000000"/>
              </a:solidFill>
            </a:rPr>
            <a:t>内</a:t>
          </a:r>
        </a:p>
      </xdr:txBody>
    </xdr:sp>
    <xdr:clientData/>
  </xdr:twoCellAnchor>
  <xdr:twoCellAnchor>
    <xdr:from>
      <xdr:col>30</xdr:col>
      <xdr:colOff>304800</xdr:colOff>
      <xdr:row>34</xdr:row>
      <xdr:rowOff>171450</xdr:rowOff>
    </xdr:from>
    <xdr:to>
      <xdr:col>31</xdr:col>
      <xdr:colOff>76200</xdr:colOff>
      <xdr:row>35</xdr:row>
      <xdr:rowOff>123825</xdr:rowOff>
    </xdr:to>
    <xdr:sp>
      <xdr:nvSpPr>
        <xdr:cNvPr id="50" name="円/楕円 50"/>
        <xdr:cNvSpPr>
          <a:spLocks/>
        </xdr:cNvSpPr>
      </xdr:nvSpPr>
      <xdr:spPr>
        <a:xfrm>
          <a:off x="8420100" y="4953000"/>
          <a:ext cx="114300" cy="152400"/>
        </a:xfrm>
        <a:prstGeom prst="ellipse">
          <a:avLst/>
        </a:prstGeom>
        <a:noFill/>
        <a:ln w="3175" cmpd="sng">
          <a:solidFill>
            <a:srgbClr val="000000">
              <a:alpha val="0"/>
            </a:srgbClr>
          </a:solidFill>
          <a:headEnd type="none"/>
          <a:tailEnd type="none"/>
        </a:ln>
      </xdr:spPr>
      <xdr:txBody>
        <a:bodyPr vertOverflow="clip" wrap="square" anchor="ctr"/>
        <a:p>
          <a:pPr algn="ctr">
            <a:defRPr/>
          </a:pPr>
          <a:r>
            <a:rPr lang="en-US" cap="none" sz="500" b="0" i="0" u="none" baseline="0">
              <a:solidFill>
                <a:srgbClr val="000000"/>
              </a:solidFill>
            </a:rPr>
            <a:t>内</a:t>
          </a:r>
        </a:p>
      </xdr:txBody>
    </xdr:sp>
    <xdr:clientData/>
  </xdr:twoCellAnchor>
  <xdr:twoCellAnchor>
    <xdr:from>
      <xdr:col>16</xdr:col>
      <xdr:colOff>228600</xdr:colOff>
      <xdr:row>34</xdr:row>
      <xdr:rowOff>171450</xdr:rowOff>
    </xdr:from>
    <xdr:to>
      <xdr:col>16</xdr:col>
      <xdr:colOff>361950</xdr:colOff>
      <xdr:row>35</xdr:row>
      <xdr:rowOff>114300</xdr:rowOff>
    </xdr:to>
    <xdr:sp>
      <xdr:nvSpPr>
        <xdr:cNvPr id="51" name="円/楕円 51"/>
        <xdr:cNvSpPr>
          <a:spLocks/>
        </xdr:cNvSpPr>
      </xdr:nvSpPr>
      <xdr:spPr>
        <a:xfrm>
          <a:off x="4419600" y="4953000"/>
          <a:ext cx="123825" cy="142875"/>
        </a:xfrm>
        <a:prstGeom prst="ellipse">
          <a:avLst/>
        </a:prstGeom>
        <a:noFill/>
        <a:ln w="3175" cmpd="sng">
          <a:solidFill>
            <a:srgbClr val="000000">
              <a:alpha val="0"/>
            </a:srgbClr>
          </a:solidFill>
          <a:headEnd type="none"/>
          <a:tailEnd type="none"/>
        </a:ln>
      </xdr:spPr>
      <xdr:txBody>
        <a:bodyPr vertOverflow="clip" wrap="square" anchor="ctr"/>
        <a:p>
          <a:pPr algn="ctr">
            <a:defRPr/>
          </a:pPr>
          <a:r>
            <a:rPr lang="en-US" cap="none" sz="500" b="0" i="0" u="none" baseline="0">
              <a:solidFill>
                <a:srgbClr val="000000"/>
              </a:solidFill>
            </a:rPr>
            <a:t>円</a:t>
          </a:r>
        </a:p>
      </xdr:txBody>
    </xdr:sp>
    <xdr:clientData/>
  </xdr:twoCellAnchor>
  <xdr:twoCellAnchor>
    <xdr:from>
      <xdr:col>13</xdr:col>
      <xdr:colOff>180975</xdr:colOff>
      <xdr:row>34</xdr:row>
      <xdr:rowOff>171450</xdr:rowOff>
    </xdr:from>
    <xdr:to>
      <xdr:col>13</xdr:col>
      <xdr:colOff>304800</xdr:colOff>
      <xdr:row>35</xdr:row>
      <xdr:rowOff>114300</xdr:rowOff>
    </xdr:to>
    <xdr:sp>
      <xdr:nvSpPr>
        <xdr:cNvPr id="52" name="円/楕円 52"/>
        <xdr:cNvSpPr>
          <a:spLocks/>
        </xdr:cNvSpPr>
      </xdr:nvSpPr>
      <xdr:spPr>
        <a:xfrm>
          <a:off x="3305175" y="4953000"/>
          <a:ext cx="123825" cy="142875"/>
        </a:xfrm>
        <a:prstGeom prst="ellipse">
          <a:avLst/>
        </a:prstGeom>
        <a:noFill/>
        <a:ln w="3175" cmpd="sng">
          <a:solidFill>
            <a:srgbClr val="000000">
              <a:alpha val="0"/>
            </a:srgbClr>
          </a:solidFill>
          <a:headEnd type="none"/>
          <a:tailEnd type="none"/>
        </a:ln>
      </xdr:spPr>
      <xdr:txBody>
        <a:bodyPr vertOverflow="clip" wrap="square" anchor="ctr"/>
        <a:p>
          <a:pPr algn="ctr">
            <a:defRPr/>
          </a:pPr>
          <a:r>
            <a:rPr lang="en-US" cap="none" sz="500" b="0" i="0" u="none" baseline="0">
              <a:solidFill>
                <a:srgbClr val="000000"/>
              </a:solidFill>
            </a:rPr>
            <a:t>円</a:t>
          </a:r>
        </a:p>
      </xdr:txBody>
    </xdr:sp>
    <xdr:clientData/>
  </xdr:twoCellAnchor>
  <xdr:twoCellAnchor>
    <xdr:from>
      <xdr:col>12</xdr:col>
      <xdr:colOff>114300</xdr:colOff>
      <xdr:row>34</xdr:row>
      <xdr:rowOff>171450</xdr:rowOff>
    </xdr:from>
    <xdr:to>
      <xdr:col>13</xdr:col>
      <xdr:colOff>66675</xdr:colOff>
      <xdr:row>35</xdr:row>
      <xdr:rowOff>123825</xdr:rowOff>
    </xdr:to>
    <xdr:sp>
      <xdr:nvSpPr>
        <xdr:cNvPr id="53" name="円/楕円 53"/>
        <xdr:cNvSpPr>
          <a:spLocks/>
        </xdr:cNvSpPr>
      </xdr:nvSpPr>
      <xdr:spPr>
        <a:xfrm>
          <a:off x="3086100" y="4953000"/>
          <a:ext cx="104775" cy="152400"/>
        </a:xfrm>
        <a:prstGeom prst="ellipse">
          <a:avLst/>
        </a:prstGeom>
        <a:noFill/>
        <a:ln w="3175" cmpd="sng">
          <a:solidFill>
            <a:srgbClr val="000000">
              <a:alpha val="0"/>
            </a:srgbClr>
          </a:solidFill>
          <a:headEnd type="none"/>
          <a:tailEnd type="none"/>
        </a:ln>
      </xdr:spPr>
      <xdr:txBody>
        <a:bodyPr vertOverflow="clip" wrap="square" anchor="ctr"/>
        <a:p>
          <a:pPr algn="ctr">
            <a:defRPr/>
          </a:pPr>
          <a:r>
            <a:rPr lang="en-US" cap="none" sz="500" b="0" i="0" u="none" baseline="0">
              <a:solidFill>
                <a:srgbClr val="000000"/>
              </a:solidFill>
            </a:rPr>
            <a:t>千</a:t>
          </a:r>
        </a:p>
      </xdr:txBody>
    </xdr:sp>
    <xdr:clientData/>
  </xdr:twoCellAnchor>
  <xdr:twoCellAnchor>
    <xdr:from>
      <xdr:col>15</xdr:col>
      <xdr:colOff>381000</xdr:colOff>
      <xdr:row>34</xdr:row>
      <xdr:rowOff>161925</xdr:rowOff>
    </xdr:from>
    <xdr:to>
      <xdr:col>16</xdr:col>
      <xdr:colOff>95250</xdr:colOff>
      <xdr:row>35</xdr:row>
      <xdr:rowOff>123825</xdr:rowOff>
    </xdr:to>
    <xdr:sp>
      <xdr:nvSpPr>
        <xdr:cNvPr id="54" name="円/楕円 54"/>
        <xdr:cNvSpPr>
          <a:spLocks/>
        </xdr:cNvSpPr>
      </xdr:nvSpPr>
      <xdr:spPr>
        <a:xfrm>
          <a:off x="4181475" y="4943475"/>
          <a:ext cx="104775" cy="161925"/>
        </a:xfrm>
        <a:prstGeom prst="ellipse">
          <a:avLst/>
        </a:prstGeom>
        <a:noFill/>
        <a:ln w="3175" cmpd="sng">
          <a:solidFill>
            <a:srgbClr val="000000">
              <a:alpha val="0"/>
            </a:srgbClr>
          </a:solidFill>
          <a:headEnd type="none"/>
          <a:tailEnd type="none"/>
        </a:ln>
      </xdr:spPr>
      <xdr:txBody>
        <a:bodyPr vertOverflow="clip" wrap="square" anchor="ctr"/>
        <a:p>
          <a:pPr algn="ctr">
            <a:defRPr/>
          </a:pPr>
          <a:r>
            <a:rPr lang="en-US" cap="none" sz="500" b="0" i="0" u="none" baseline="0">
              <a:solidFill>
                <a:srgbClr val="000000"/>
              </a:solidFill>
            </a:rPr>
            <a:t>千</a:t>
          </a:r>
        </a:p>
      </xdr:txBody>
    </xdr:sp>
    <xdr:clientData/>
  </xdr:twoCellAnchor>
  <xdr:twoCellAnchor>
    <xdr:from>
      <xdr:col>9</xdr:col>
      <xdr:colOff>704850</xdr:colOff>
      <xdr:row>34</xdr:row>
      <xdr:rowOff>171450</xdr:rowOff>
    </xdr:from>
    <xdr:to>
      <xdr:col>10</xdr:col>
      <xdr:colOff>95250</xdr:colOff>
      <xdr:row>35</xdr:row>
      <xdr:rowOff>123825</xdr:rowOff>
    </xdr:to>
    <xdr:sp>
      <xdr:nvSpPr>
        <xdr:cNvPr id="55" name="円/楕円 55"/>
        <xdr:cNvSpPr>
          <a:spLocks/>
        </xdr:cNvSpPr>
      </xdr:nvSpPr>
      <xdr:spPr>
        <a:xfrm>
          <a:off x="2324100" y="4953000"/>
          <a:ext cx="114300" cy="152400"/>
        </a:xfrm>
        <a:prstGeom prst="ellipse">
          <a:avLst/>
        </a:prstGeom>
        <a:noFill/>
        <a:ln w="3175" cmpd="sng">
          <a:solidFill>
            <a:srgbClr val="000000">
              <a:alpha val="0"/>
            </a:srgbClr>
          </a:solidFill>
          <a:headEnd type="none"/>
          <a:tailEnd type="none"/>
        </a:ln>
      </xdr:spPr>
      <xdr:txBody>
        <a:bodyPr vertOverflow="clip" wrap="square" anchor="ctr"/>
        <a:p>
          <a:pPr algn="ctr">
            <a:defRPr/>
          </a:pPr>
          <a:r>
            <a:rPr lang="en-US" cap="none" sz="500" b="0" i="0" u="none" baseline="0">
              <a:solidFill>
                <a:srgbClr val="000000"/>
              </a:solidFill>
            </a:rPr>
            <a:t>内</a:t>
          </a:r>
        </a:p>
      </xdr:txBody>
    </xdr:sp>
    <xdr:clientData/>
  </xdr:twoCellAnchor>
  <xdr:twoCellAnchor>
    <xdr:from>
      <xdr:col>13</xdr:col>
      <xdr:colOff>304800</xdr:colOff>
      <xdr:row>34</xdr:row>
      <xdr:rowOff>171450</xdr:rowOff>
    </xdr:from>
    <xdr:to>
      <xdr:col>14</xdr:col>
      <xdr:colOff>76200</xdr:colOff>
      <xdr:row>35</xdr:row>
      <xdr:rowOff>123825</xdr:rowOff>
    </xdr:to>
    <xdr:sp>
      <xdr:nvSpPr>
        <xdr:cNvPr id="56" name="円/楕円 56"/>
        <xdr:cNvSpPr>
          <a:spLocks/>
        </xdr:cNvSpPr>
      </xdr:nvSpPr>
      <xdr:spPr>
        <a:xfrm>
          <a:off x="3429000" y="4953000"/>
          <a:ext cx="114300" cy="152400"/>
        </a:xfrm>
        <a:prstGeom prst="ellipse">
          <a:avLst/>
        </a:prstGeom>
        <a:noFill/>
        <a:ln w="3175" cmpd="sng">
          <a:solidFill>
            <a:srgbClr val="000000">
              <a:alpha val="0"/>
            </a:srgbClr>
          </a:solidFill>
          <a:headEnd type="none"/>
          <a:tailEnd type="none"/>
        </a:ln>
      </xdr:spPr>
      <xdr:txBody>
        <a:bodyPr vertOverflow="clip" wrap="square" anchor="ctr"/>
        <a:p>
          <a:pPr algn="ctr">
            <a:defRPr/>
          </a:pPr>
          <a:r>
            <a:rPr lang="en-US" cap="none" sz="500" b="0" i="0" u="none" baseline="0">
              <a:solidFill>
                <a:srgbClr val="000000"/>
              </a:solidFill>
            </a:rPr>
            <a:t>内</a:t>
          </a:r>
        </a:p>
      </xdr:txBody>
    </xdr:sp>
    <xdr:clientData/>
  </xdr:twoCellAnchor>
  <xdr:twoCellAnchor>
    <xdr:from>
      <xdr:col>30</xdr:col>
      <xdr:colOff>38100</xdr:colOff>
      <xdr:row>55</xdr:row>
      <xdr:rowOff>123825</xdr:rowOff>
    </xdr:from>
    <xdr:to>
      <xdr:col>35</xdr:col>
      <xdr:colOff>9525</xdr:colOff>
      <xdr:row>57</xdr:row>
      <xdr:rowOff>0</xdr:rowOff>
    </xdr:to>
    <xdr:sp>
      <xdr:nvSpPr>
        <xdr:cNvPr id="57" name="テキスト ボックス 57"/>
        <xdr:cNvSpPr txBox="1">
          <a:spLocks noChangeArrowheads="1"/>
        </xdr:cNvSpPr>
      </xdr:nvSpPr>
      <xdr:spPr>
        <a:xfrm>
          <a:off x="8153400" y="8048625"/>
          <a:ext cx="1533525" cy="219075"/>
        </a:xfrm>
        <a:prstGeom prst="rect">
          <a:avLst/>
        </a:prstGeom>
        <a:noFill/>
        <a:ln w="9525" cmpd="sng">
          <a:noFill/>
        </a:ln>
      </xdr:spPr>
      <xdr:txBody>
        <a:bodyPr vertOverflow="clip" wrap="square"/>
        <a:p>
          <a:pPr algn="l">
            <a:defRPr/>
          </a:pPr>
          <a:r>
            <a:rPr lang="en-US" cap="none" sz="1100" b="0" i="0" u="none" baseline="0">
              <a:solidFill>
                <a:srgbClr val="3366FF"/>
              </a:solidFill>
              <a:latin typeface="Calibri"/>
              <a:ea typeface="Calibri"/>
              <a:cs typeface="Calibri"/>
            </a:rPr>
            <a:t>http://otasuke-tax.com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sheetPr>
  <dimension ref="A1:J209"/>
  <sheetViews>
    <sheetView showGridLines="0" tabSelected="1" zoomScalePageLayoutView="0" workbookViewId="0" topLeftCell="A1">
      <selection activeCell="D4" sqref="D4"/>
    </sheetView>
  </sheetViews>
  <sheetFormatPr defaultColWidth="9.140625" defaultRowHeight="15"/>
  <cols>
    <col min="1" max="1" width="3.7109375" style="21" customWidth="1"/>
    <col min="2" max="2" width="13.140625" style="21" customWidth="1"/>
    <col min="3" max="3" width="7.421875" style="21" customWidth="1"/>
    <col min="4" max="4" width="9.57421875" style="21" customWidth="1"/>
    <col min="5" max="5" width="10.57421875" style="21" customWidth="1"/>
    <col min="6" max="6" width="17.421875" style="21" customWidth="1"/>
    <col min="7" max="8" width="16.00390625" style="21" customWidth="1"/>
    <col min="9" max="15" width="9.00390625" style="21" customWidth="1"/>
    <col min="16" max="16384" width="9.00390625" style="21" customWidth="1"/>
  </cols>
  <sheetData>
    <row r="1" spans="9:10" ht="20.25" customHeight="1">
      <c r="I1" s="77"/>
      <c r="J1" s="77"/>
    </row>
    <row r="2" spans="2:7" ht="17.25">
      <c r="B2" s="22" t="s">
        <v>20</v>
      </c>
      <c r="F2" s="34"/>
      <c r="G2" s="24" t="s">
        <v>119</v>
      </c>
    </row>
    <row r="3" spans="2:9" ht="18" customHeight="1">
      <c r="B3" s="22"/>
      <c r="G3" s="23" t="s">
        <v>49</v>
      </c>
      <c r="H3" s="84">
        <f>IF(D31="","",D31)</f>
      </c>
      <c r="I3" s="85"/>
    </row>
    <row r="4" spans="3:9" ht="18" customHeight="1">
      <c r="C4" s="23" t="s">
        <v>8</v>
      </c>
      <c r="D4" s="66"/>
      <c r="E4" s="24" t="s">
        <v>18</v>
      </c>
      <c r="F4" s="23"/>
      <c r="G4" s="23" t="s">
        <v>50</v>
      </c>
      <c r="H4" s="84">
        <f>IF(D53="","",D53)</f>
      </c>
      <c r="I4" s="85"/>
    </row>
    <row r="5" spans="3:9" ht="18" customHeight="1">
      <c r="C5" s="23"/>
      <c r="D5" s="59"/>
      <c r="E5" s="24"/>
      <c r="F5" s="23"/>
      <c r="G5" s="23" t="s">
        <v>51</v>
      </c>
      <c r="H5" s="84">
        <f>IF(D75="","",D75)</f>
      </c>
      <c r="I5" s="85"/>
    </row>
    <row r="6" spans="2:9" ht="18" customHeight="1">
      <c r="B6" s="99" t="s">
        <v>62</v>
      </c>
      <c r="C6" s="100"/>
      <c r="D6" s="17"/>
      <c r="E6" s="17"/>
      <c r="F6" s="23"/>
      <c r="G6" s="23" t="s">
        <v>52</v>
      </c>
      <c r="H6" s="84">
        <f>IF(D97="","",D97)</f>
      </c>
      <c r="I6" s="85"/>
    </row>
    <row r="7" spans="1:9" ht="18" customHeight="1">
      <c r="A7" s="101"/>
      <c r="B7" s="101"/>
      <c r="C7" s="101"/>
      <c r="D7" s="17"/>
      <c r="E7" s="17"/>
      <c r="F7" s="23"/>
      <c r="G7" s="23" t="s">
        <v>53</v>
      </c>
      <c r="H7" s="86">
        <f>IF(D119="","",D119)</f>
      </c>
      <c r="I7" s="87"/>
    </row>
    <row r="8" spans="1:9" ht="18" customHeight="1">
      <c r="A8" s="101"/>
      <c r="B8" s="101"/>
      <c r="C8" s="101"/>
      <c r="D8" s="23"/>
      <c r="E8" s="23"/>
      <c r="F8" s="23"/>
      <c r="G8" s="23" t="s">
        <v>54</v>
      </c>
      <c r="H8" s="92">
        <f>IF(D141="","",D141)</f>
      </c>
      <c r="I8" s="93"/>
    </row>
    <row r="9" spans="1:9" ht="18" customHeight="1">
      <c r="A9" s="51"/>
      <c r="B9" s="101" t="s">
        <v>45</v>
      </c>
      <c r="C9" s="102"/>
      <c r="D9" s="17"/>
      <c r="E9" s="17"/>
      <c r="F9" s="23"/>
      <c r="G9" s="23" t="s">
        <v>55</v>
      </c>
      <c r="H9" s="84">
        <f>IF(D163="","",D163)</f>
      </c>
      <c r="I9" s="85"/>
    </row>
    <row r="10" spans="1:9" ht="18" customHeight="1">
      <c r="A10" s="51"/>
      <c r="B10" s="49"/>
      <c r="C10" s="26"/>
      <c r="D10" s="17"/>
      <c r="E10" s="17"/>
      <c r="F10" s="23"/>
      <c r="G10" s="23" t="s">
        <v>56</v>
      </c>
      <c r="H10" s="86">
        <f>IF(D185="","",D185)</f>
      </c>
      <c r="I10" s="87"/>
    </row>
    <row r="11" spans="1:8" ht="14.25" customHeight="1">
      <c r="A11" s="49"/>
      <c r="B11" s="49"/>
      <c r="C11" s="49"/>
      <c r="D11" s="18"/>
      <c r="E11" s="18"/>
      <c r="F11" s="23"/>
      <c r="G11" s="49"/>
      <c r="H11" s="49"/>
    </row>
    <row r="12" spans="1:8" ht="14.25" customHeight="1">
      <c r="A12" s="49"/>
      <c r="B12" s="24" t="s">
        <v>25</v>
      </c>
      <c r="C12" s="49"/>
      <c r="D12" s="18"/>
      <c r="E12" s="18"/>
      <c r="F12" s="23"/>
      <c r="G12" s="49"/>
      <c r="H12" s="49"/>
    </row>
    <row r="13" spans="1:8" ht="14.25" customHeight="1">
      <c r="A13" s="74"/>
      <c r="B13" s="24" t="s">
        <v>122</v>
      </c>
      <c r="C13" s="74"/>
      <c r="D13" s="18"/>
      <c r="E13" s="18"/>
      <c r="F13" s="23"/>
      <c r="G13" s="74"/>
      <c r="H13" s="74"/>
    </row>
    <row r="14" spans="1:10" ht="14.25" customHeight="1" thickBot="1">
      <c r="A14" s="26"/>
      <c r="B14" s="27"/>
      <c r="C14" s="27"/>
      <c r="D14" s="28"/>
      <c r="E14" s="28"/>
      <c r="F14" s="29"/>
      <c r="G14" s="27"/>
      <c r="H14" s="27"/>
      <c r="I14" s="30"/>
      <c r="J14" s="25"/>
    </row>
    <row r="15" spans="1:8" ht="14.25" customHeight="1" thickTop="1">
      <c r="A15" s="101"/>
      <c r="B15" s="101"/>
      <c r="C15" s="101"/>
      <c r="D15" s="23"/>
      <c r="E15" s="23"/>
      <c r="F15" s="23"/>
      <c r="G15" s="23"/>
      <c r="H15" s="23"/>
    </row>
    <row r="16" spans="3:8" ht="14.25" customHeight="1">
      <c r="C16" s="23"/>
      <c r="D16" s="23"/>
      <c r="E16" s="23"/>
      <c r="F16" s="23"/>
      <c r="G16" s="23"/>
      <c r="H16" s="23"/>
    </row>
    <row r="17" spans="2:8" ht="24" customHeight="1">
      <c r="B17" s="22" t="s">
        <v>19</v>
      </c>
      <c r="C17" s="23"/>
      <c r="D17" s="23"/>
      <c r="E17" s="23"/>
      <c r="F17" s="23"/>
      <c r="G17" s="23"/>
      <c r="H17" s="23"/>
    </row>
    <row r="19" spans="3:9" ht="15" customHeight="1">
      <c r="C19" s="23" t="s">
        <v>10</v>
      </c>
      <c r="D19" s="80"/>
      <c r="E19" s="80"/>
      <c r="F19" s="80"/>
      <c r="G19" s="80"/>
      <c r="H19" s="31"/>
      <c r="I19" s="33"/>
    </row>
    <row r="20" ht="13.5">
      <c r="H20" s="25"/>
    </row>
    <row r="21" spans="3:9" ht="15" customHeight="1">
      <c r="C21" s="23" t="s">
        <v>11</v>
      </c>
      <c r="D21" s="81"/>
      <c r="E21" s="82"/>
      <c r="F21" s="82"/>
      <c r="G21" s="83"/>
      <c r="H21" s="33"/>
      <c r="I21" s="33"/>
    </row>
    <row r="22" spans="8:9" ht="13.5">
      <c r="H22" s="25"/>
      <c r="I22" s="25"/>
    </row>
    <row r="23" spans="3:9" ht="15" customHeight="1">
      <c r="C23" s="23" t="s">
        <v>12</v>
      </c>
      <c r="D23" s="81"/>
      <c r="E23" s="82"/>
      <c r="F23" s="82"/>
      <c r="G23" s="83"/>
      <c r="H23" s="33"/>
      <c r="I23" s="33"/>
    </row>
    <row r="24" spans="3:9" ht="15" customHeight="1">
      <c r="C24" s="23"/>
      <c r="D24" s="33"/>
      <c r="E24" s="33"/>
      <c r="F24" s="33"/>
      <c r="G24" s="33"/>
      <c r="H24" s="33"/>
      <c r="I24" s="33"/>
    </row>
    <row r="25" spans="3:7" ht="13.5">
      <c r="C25" s="23" t="s">
        <v>28</v>
      </c>
      <c r="D25" s="105"/>
      <c r="E25" s="106"/>
      <c r="F25" s="60" t="s">
        <v>46</v>
      </c>
      <c r="G25" s="53"/>
    </row>
    <row r="26" spans="3:6" ht="13.5">
      <c r="C26" s="23" t="s">
        <v>47</v>
      </c>
      <c r="D26" s="61"/>
      <c r="E26" s="61"/>
      <c r="F26" s="62" t="s">
        <v>48</v>
      </c>
    </row>
    <row r="27" spans="2:10" ht="14.25" thickBot="1">
      <c r="B27" s="30"/>
      <c r="C27" s="30"/>
      <c r="D27" s="30"/>
      <c r="E27" s="30"/>
      <c r="F27" s="30"/>
      <c r="G27" s="30"/>
      <c r="H27" s="30"/>
      <c r="I27" s="30"/>
      <c r="J27" s="25"/>
    </row>
    <row r="28" ht="14.25" thickTop="1"/>
    <row r="29" ht="17.25">
      <c r="B29" s="22" t="s">
        <v>13</v>
      </c>
    </row>
    <row r="31" spans="3:9" ht="15" customHeight="1">
      <c r="C31" s="23" t="s">
        <v>10</v>
      </c>
      <c r="D31" s="103"/>
      <c r="E31" s="104"/>
      <c r="F31" s="104"/>
      <c r="G31" s="104"/>
      <c r="H31" s="104"/>
      <c r="I31" s="31"/>
    </row>
    <row r="33" spans="3:9" ht="15" customHeight="1">
      <c r="C33" s="23" t="s">
        <v>11</v>
      </c>
      <c r="D33" s="103"/>
      <c r="E33" s="104"/>
      <c r="F33" s="104"/>
      <c r="G33" s="104"/>
      <c r="H33" s="104"/>
      <c r="I33" s="31"/>
    </row>
    <row r="35" spans="3:8" ht="18" customHeight="1">
      <c r="C35" s="20"/>
      <c r="D35" s="97" t="s">
        <v>42</v>
      </c>
      <c r="E35" s="98"/>
      <c r="F35" s="50" t="s">
        <v>43</v>
      </c>
      <c r="G35" s="52" t="s">
        <v>37</v>
      </c>
      <c r="H35" s="52" t="s">
        <v>44</v>
      </c>
    </row>
    <row r="36" spans="3:8" ht="13.5" customHeight="1">
      <c r="C36" s="19"/>
      <c r="D36" s="88"/>
      <c r="E36" s="89"/>
      <c r="F36" s="94"/>
      <c r="G36" s="54"/>
      <c r="H36" s="54"/>
    </row>
    <row r="37" spans="3:8" ht="19.5" customHeight="1">
      <c r="C37" s="19"/>
      <c r="D37" s="90"/>
      <c r="E37" s="91"/>
      <c r="F37" s="95"/>
      <c r="G37" s="55"/>
      <c r="H37" s="55"/>
    </row>
    <row r="38" spans="3:8" ht="13.5" customHeight="1">
      <c r="C38" s="19"/>
      <c r="D38" s="88"/>
      <c r="E38" s="89"/>
      <c r="F38" s="94"/>
      <c r="G38" s="54"/>
      <c r="H38" s="56"/>
    </row>
    <row r="39" spans="3:8" ht="19.5" customHeight="1">
      <c r="C39" s="19"/>
      <c r="D39" s="90"/>
      <c r="E39" s="91"/>
      <c r="F39" s="95"/>
      <c r="G39" s="55"/>
      <c r="H39" s="55"/>
    </row>
    <row r="40" spans="3:8" ht="13.5" customHeight="1">
      <c r="C40" s="19"/>
      <c r="D40" s="88"/>
      <c r="E40" s="89"/>
      <c r="F40" s="94"/>
      <c r="G40" s="57"/>
      <c r="H40" s="54"/>
    </row>
    <row r="41" spans="3:8" ht="19.5" customHeight="1">
      <c r="C41" s="19"/>
      <c r="D41" s="90"/>
      <c r="E41" s="91"/>
      <c r="F41" s="95"/>
      <c r="G41" s="58"/>
      <c r="H41" s="58"/>
    </row>
    <row r="42" spans="3:8" ht="13.5" customHeight="1">
      <c r="C42" s="19"/>
      <c r="D42" s="88"/>
      <c r="E42" s="89"/>
      <c r="F42" s="94"/>
      <c r="G42" s="54"/>
      <c r="H42" s="56"/>
    </row>
    <row r="43" spans="3:8" ht="19.5" customHeight="1">
      <c r="C43" s="19"/>
      <c r="D43" s="90"/>
      <c r="E43" s="91"/>
      <c r="F43" s="95"/>
      <c r="G43" s="55"/>
      <c r="H43" s="55"/>
    </row>
    <row r="44" spans="3:8" ht="13.5" customHeight="1">
      <c r="C44" s="19"/>
      <c r="D44" s="88"/>
      <c r="E44" s="89"/>
      <c r="F44" s="94"/>
      <c r="G44" s="54"/>
      <c r="H44" s="54"/>
    </row>
    <row r="45" spans="3:8" ht="19.5" customHeight="1">
      <c r="C45" s="19"/>
      <c r="D45" s="90"/>
      <c r="E45" s="91"/>
      <c r="F45" s="95"/>
      <c r="G45" s="55"/>
      <c r="H45" s="55"/>
    </row>
    <row r="47" spans="3:9" ht="15" customHeight="1">
      <c r="C47" s="23" t="s">
        <v>14</v>
      </c>
      <c r="D47" s="103"/>
      <c r="E47" s="104"/>
      <c r="F47" s="104"/>
      <c r="G47" s="104"/>
      <c r="H47" s="104"/>
      <c r="I47" s="32"/>
    </row>
    <row r="48" spans="3:9" ht="15" customHeight="1">
      <c r="C48" s="23"/>
      <c r="D48" s="33"/>
      <c r="E48" s="33"/>
      <c r="F48" s="33"/>
      <c r="G48" s="33"/>
      <c r="H48" s="33"/>
      <c r="I48" s="25"/>
    </row>
    <row r="49" spans="2:9" ht="14.25" thickBot="1">
      <c r="B49" s="30"/>
      <c r="C49" s="30"/>
      <c r="D49" s="30"/>
      <c r="E49" s="30"/>
      <c r="F49" s="30"/>
      <c r="G49" s="30"/>
      <c r="H49" s="30"/>
      <c r="I49" s="30"/>
    </row>
    <row r="50" ht="14.25" thickTop="1"/>
    <row r="51" ht="17.25">
      <c r="B51" s="22" t="s">
        <v>15</v>
      </c>
    </row>
    <row r="53" spans="3:8" ht="15" customHeight="1">
      <c r="C53" s="23" t="s">
        <v>10</v>
      </c>
      <c r="D53" s="96"/>
      <c r="E53" s="96"/>
      <c r="F53" s="96"/>
      <c r="G53" s="96"/>
      <c r="H53" s="96"/>
    </row>
    <row r="54" ht="15" customHeight="1"/>
    <row r="55" spans="3:8" ht="15" customHeight="1">
      <c r="C55" s="23" t="s">
        <v>11</v>
      </c>
      <c r="D55" s="96"/>
      <c r="E55" s="96"/>
      <c r="F55" s="96"/>
      <c r="G55" s="96"/>
      <c r="H55" s="96"/>
    </row>
    <row r="57" spans="3:8" ht="13.5" customHeight="1">
      <c r="C57" s="20"/>
      <c r="D57" s="97" t="s">
        <v>42</v>
      </c>
      <c r="E57" s="98"/>
      <c r="F57" s="50" t="s">
        <v>43</v>
      </c>
      <c r="G57" s="52" t="s">
        <v>37</v>
      </c>
      <c r="H57" s="52" t="s">
        <v>44</v>
      </c>
    </row>
    <row r="58" spans="3:8" ht="13.5" customHeight="1">
      <c r="C58" s="19"/>
      <c r="D58" s="88"/>
      <c r="E58" s="89"/>
      <c r="F58" s="94"/>
      <c r="G58" s="54"/>
      <c r="H58" s="54"/>
    </row>
    <row r="59" spans="3:8" ht="19.5" customHeight="1">
      <c r="C59" s="19"/>
      <c r="D59" s="90"/>
      <c r="E59" s="91"/>
      <c r="F59" s="95"/>
      <c r="G59" s="55"/>
      <c r="H59" s="55"/>
    </row>
    <row r="60" spans="3:8" ht="13.5" customHeight="1">
      <c r="C60" s="19"/>
      <c r="D60" s="88"/>
      <c r="E60" s="89"/>
      <c r="F60" s="94"/>
      <c r="G60" s="54"/>
      <c r="H60" s="56"/>
    </row>
    <row r="61" spans="3:8" ht="19.5" customHeight="1">
      <c r="C61" s="19"/>
      <c r="D61" s="90"/>
      <c r="E61" s="91"/>
      <c r="F61" s="95"/>
      <c r="G61" s="55"/>
      <c r="H61" s="55"/>
    </row>
    <row r="62" spans="3:8" ht="13.5" customHeight="1">
      <c r="C62" s="19"/>
      <c r="D62" s="88"/>
      <c r="E62" s="89"/>
      <c r="F62" s="94"/>
      <c r="G62" s="57"/>
      <c r="H62" s="54"/>
    </row>
    <row r="63" spans="3:8" ht="19.5" customHeight="1">
      <c r="C63" s="19"/>
      <c r="D63" s="90"/>
      <c r="E63" s="91"/>
      <c r="F63" s="95"/>
      <c r="G63" s="58"/>
      <c r="H63" s="58"/>
    </row>
    <row r="64" spans="3:8" ht="13.5" customHeight="1">
      <c r="C64" s="19"/>
      <c r="D64" s="88"/>
      <c r="E64" s="89"/>
      <c r="F64" s="94"/>
      <c r="G64" s="54"/>
      <c r="H64" s="56"/>
    </row>
    <row r="65" spans="3:8" ht="19.5" customHeight="1">
      <c r="C65" s="19"/>
      <c r="D65" s="90"/>
      <c r="E65" s="91"/>
      <c r="F65" s="95"/>
      <c r="G65" s="55"/>
      <c r="H65" s="55"/>
    </row>
    <row r="66" spans="3:8" ht="13.5" customHeight="1">
      <c r="C66" s="19"/>
      <c r="D66" s="88"/>
      <c r="E66" s="89"/>
      <c r="F66" s="94"/>
      <c r="G66" s="54"/>
      <c r="H66" s="54"/>
    </row>
    <row r="67" spans="3:8" ht="19.5" customHeight="1">
      <c r="C67" s="19"/>
      <c r="D67" s="90"/>
      <c r="E67" s="91"/>
      <c r="F67" s="95"/>
      <c r="G67" s="55"/>
      <c r="H67" s="55"/>
    </row>
    <row r="69" spans="3:8" ht="15" customHeight="1">
      <c r="C69" s="23" t="s">
        <v>14</v>
      </c>
      <c r="D69" s="96"/>
      <c r="E69" s="96"/>
      <c r="F69" s="96"/>
      <c r="G69" s="96"/>
      <c r="H69" s="96"/>
    </row>
    <row r="70" ht="18" customHeight="1"/>
    <row r="71" spans="2:9" ht="14.25" thickBot="1">
      <c r="B71" s="30"/>
      <c r="C71" s="30"/>
      <c r="D71" s="30"/>
      <c r="E71" s="30"/>
      <c r="F71" s="30"/>
      <c r="G71" s="30"/>
      <c r="H71" s="30"/>
      <c r="I71" s="30"/>
    </row>
    <row r="72" ht="14.25" thickTop="1"/>
    <row r="73" ht="17.25">
      <c r="B73" s="22" t="s">
        <v>16</v>
      </c>
    </row>
    <row r="75" spans="3:8" ht="15" customHeight="1">
      <c r="C75" s="23" t="s">
        <v>10</v>
      </c>
      <c r="D75" s="96"/>
      <c r="E75" s="96"/>
      <c r="F75" s="96"/>
      <c r="G75" s="96"/>
      <c r="H75" s="96"/>
    </row>
    <row r="77" spans="3:8" ht="15" customHeight="1">
      <c r="C77" s="23" t="s">
        <v>11</v>
      </c>
      <c r="D77" s="96"/>
      <c r="E77" s="96"/>
      <c r="F77" s="96"/>
      <c r="G77" s="96"/>
      <c r="H77" s="96"/>
    </row>
    <row r="79" spans="3:8" ht="13.5" customHeight="1">
      <c r="C79" s="20"/>
      <c r="D79" s="97" t="s">
        <v>42</v>
      </c>
      <c r="E79" s="98"/>
      <c r="F79" s="50" t="s">
        <v>43</v>
      </c>
      <c r="G79" s="52" t="s">
        <v>37</v>
      </c>
      <c r="H79" s="52" t="s">
        <v>44</v>
      </c>
    </row>
    <row r="80" spans="3:8" ht="13.5" customHeight="1">
      <c r="C80" s="19"/>
      <c r="D80" s="88"/>
      <c r="E80" s="89"/>
      <c r="F80" s="94"/>
      <c r="G80" s="54"/>
      <c r="H80" s="54"/>
    </row>
    <row r="81" spans="3:8" ht="19.5" customHeight="1">
      <c r="C81" s="19"/>
      <c r="D81" s="90"/>
      <c r="E81" s="91"/>
      <c r="F81" s="95"/>
      <c r="G81" s="55"/>
      <c r="H81" s="55"/>
    </row>
    <row r="82" spans="3:8" ht="13.5" customHeight="1">
      <c r="C82" s="19"/>
      <c r="D82" s="88"/>
      <c r="E82" s="89"/>
      <c r="F82" s="94"/>
      <c r="G82" s="54"/>
      <c r="H82" s="56"/>
    </row>
    <row r="83" spans="3:8" ht="19.5" customHeight="1">
      <c r="C83" s="19"/>
      <c r="D83" s="90"/>
      <c r="E83" s="91"/>
      <c r="F83" s="95"/>
      <c r="G83" s="55"/>
      <c r="H83" s="55"/>
    </row>
    <row r="84" spans="3:8" ht="13.5" customHeight="1">
      <c r="C84" s="19"/>
      <c r="D84" s="88"/>
      <c r="E84" s="89"/>
      <c r="F84" s="94"/>
      <c r="G84" s="57"/>
      <c r="H84" s="54"/>
    </row>
    <row r="85" spans="3:8" ht="19.5" customHeight="1">
      <c r="C85" s="19"/>
      <c r="D85" s="90"/>
      <c r="E85" s="91"/>
      <c r="F85" s="95"/>
      <c r="G85" s="58"/>
      <c r="H85" s="58"/>
    </row>
    <row r="86" spans="3:8" ht="13.5" customHeight="1">
      <c r="C86" s="19"/>
      <c r="D86" s="88"/>
      <c r="E86" s="89"/>
      <c r="F86" s="94"/>
      <c r="G86" s="54"/>
      <c r="H86" s="56"/>
    </row>
    <row r="87" spans="3:8" ht="19.5" customHeight="1">
      <c r="C87" s="19"/>
      <c r="D87" s="90"/>
      <c r="E87" s="91"/>
      <c r="F87" s="95"/>
      <c r="G87" s="55"/>
      <c r="H87" s="55"/>
    </row>
    <row r="88" spans="3:8" ht="13.5" customHeight="1">
      <c r="C88" s="19"/>
      <c r="D88" s="88"/>
      <c r="E88" s="89"/>
      <c r="F88" s="94"/>
      <c r="G88" s="54"/>
      <c r="H88" s="54"/>
    </row>
    <row r="89" spans="3:8" ht="19.5" customHeight="1">
      <c r="C89" s="19"/>
      <c r="D89" s="90"/>
      <c r="E89" s="91"/>
      <c r="F89" s="95"/>
      <c r="G89" s="55"/>
      <c r="H89" s="55"/>
    </row>
    <row r="91" spans="3:8" ht="15" customHeight="1">
      <c r="C91" s="23" t="s">
        <v>14</v>
      </c>
      <c r="D91" s="96"/>
      <c r="E91" s="96"/>
      <c r="F91" s="96"/>
      <c r="G91" s="96"/>
      <c r="H91" s="96"/>
    </row>
    <row r="92" spans="3:8" ht="15" customHeight="1">
      <c r="C92" s="23"/>
      <c r="D92" s="33"/>
      <c r="E92" s="33"/>
      <c r="F92" s="33"/>
      <c r="G92" s="33"/>
      <c r="H92" s="33"/>
    </row>
    <row r="93" spans="2:9" ht="15" customHeight="1" thickBot="1">
      <c r="B93" s="30"/>
      <c r="C93" s="29"/>
      <c r="D93" s="63"/>
      <c r="E93" s="63"/>
      <c r="F93" s="63"/>
      <c r="G93" s="63"/>
      <c r="H93" s="63"/>
      <c r="I93" s="30"/>
    </row>
    <row r="94" ht="14.25" thickTop="1"/>
    <row r="95" ht="17.25">
      <c r="B95" s="22" t="s">
        <v>17</v>
      </c>
    </row>
    <row r="97" spans="3:8" ht="15" customHeight="1">
      <c r="C97" s="23" t="s">
        <v>10</v>
      </c>
      <c r="D97" s="96"/>
      <c r="E97" s="96"/>
      <c r="F97" s="96"/>
      <c r="G97" s="96"/>
      <c r="H97" s="96"/>
    </row>
    <row r="99" spans="3:8" ht="15" customHeight="1">
      <c r="C99" s="23" t="s">
        <v>11</v>
      </c>
      <c r="D99" s="96"/>
      <c r="E99" s="96"/>
      <c r="F99" s="96"/>
      <c r="G99" s="96"/>
      <c r="H99" s="96"/>
    </row>
    <row r="101" spans="3:8" ht="13.5" customHeight="1">
      <c r="C101" s="20"/>
      <c r="D101" s="97" t="s">
        <v>42</v>
      </c>
      <c r="E101" s="98"/>
      <c r="F101" s="50" t="s">
        <v>43</v>
      </c>
      <c r="G101" s="52" t="s">
        <v>37</v>
      </c>
      <c r="H101" s="52" t="s">
        <v>44</v>
      </c>
    </row>
    <row r="102" spans="3:8" ht="13.5" customHeight="1">
      <c r="C102" s="19"/>
      <c r="D102" s="88"/>
      <c r="E102" s="89"/>
      <c r="F102" s="94"/>
      <c r="G102" s="54"/>
      <c r="H102" s="54"/>
    </row>
    <row r="103" spans="3:8" ht="19.5" customHeight="1">
      <c r="C103" s="19"/>
      <c r="D103" s="90"/>
      <c r="E103" s="91"/>
      <c r="F103" s="95"/>
      <c r="G103" s="55"/>
      <c r="H103" s="55"/>
    </row>
    <row r="104" spans="3:8" ht="13.5" customHeight="1">
      <c r="C104" s="19"/>
      <c r="D104" s="88"/>
      <c r="E104" s="89"/>
      <c r="F104" s="94"/>
      <c r="G104" s="54"/>
      <c r="H104" s="56"/>
    </row>
    <row r="105" spans="3:8" ht="19.5" customHeight="1">
      <c r="C105" s="19"/>
      <c r="D105" s="90"/>
      <c r="E105" s="91"/>
      <c r="F105" s="95"/>
      <c r="G105" s="55"/>
      <c r="H105" s="55"/>
    </row>
    <row r="106" spans="3:8" ht="13.5" customHeight="1">
      <c r="C106" s="19"/>
      <c r="D106" s="88"/>
      <c r="E106" s="89"/>
      <c r="F106" s="94"/>
      <c r="G106" s="57"/>
      <c r="H106" s="54"/>
    </row>
    <row r="107" spans="3:8" ht="19.5" customHeight="1">
      <c r="C107" s="19"/>
      <c r="D107" s="90"/>
      <c r="E107" s="91"/>
      <c r="F107" s="95"/>
      <c r="G107" s="58"/>
      <c r="H107" s="58"/>
    </row>
    <row r="108" spans="3:8" ht="13.5" customHeight="1">
      <c r="C108" s="19"/>
      <c r="D108" s="88"/>
      <c r="E108" s="89"/>
      <c r="F108" s="94"/>
      <c r="G108" s="54"/>
      <c r="H108" s="56"/>
    </row>
    <row r="109" spans="3:8" ht="19.5" customHeight="1">
      <c r="C109" s="19"/>
      <c r="D109" s="90"/>
      <c r="E109" s="91"/>
      <c r="F109" s="95"/>
      <c r="G109" s="55"/>
      <c r="H109" s="55"/>
    </row>
    <row r="110" spans="3:8" ht="13.5" customHeight="1">
      <c r="C110" s="19"/>
      <c r="D110" s="88"/>
      <c r="E110" s="89"/>
      <c r="F110" s="94"/>
      <c r="G110" s="54"/>
      <c r="H110" s="54"/>
    </row>
    <row r="111" spans="3:8" ht="19.5" customHeight="1">
      <c r="C111" s="19"/>
      <c r="D111" s="90"/>
      <c r="E111" s="91"/>
      <c r="F111" s="95"/>
      <c r="G111" s="55"/>
      <c r="H111" s="55"/>
    </row>
    <row r="113" spans="3:8" ht="15" customHeight="1">
      <c r="C113" s="23" t="s">
        <v>14</v>
      </c>
      <c r="D113" s="96"/>
      <c r="E113" s="96"/>
      <c r="F113" s="96"/>
      <c r="G113" s="96"/>
      <c r="H113" s="96"/>
    </row>
    <row r="114" spans="3:8" ht="15" customHeight="1">
      <c r="C114" s="23"/>
      <c r="D114" s="33"/>
      <c r="E114" s="33"/>
      <c r="F114" s="33"/>
      <c r="G114" s="33"/>
      <c r="H114" s="33"/>
    </row>
    <row r="115" spans="2:9" ht="15" customHeight="1" thickBot="1">
      <c r="B115" s="30"/>
      <c r="C115" s="29"/>
      <c r="D115" s="63"/>
      <c r="E115" s="63"/>
      <c r="F115" s="63"/>
      <c r="G115" s="63"/>
      <c r="H115" s="63"/>
      <c r="I115" s="30"/>
    </row>
    <row r="116" ht="14.25" thickTop="1"/>
    <row r="117" ht="17.25">
      <c r="B117" s="22" t="s">
        <v>57</v>
      </c>
    </row>
    <row r="119" spans="3:8" ht="15" customHeight="1">
      <c r="C119" s="23" t="s">
        <v>10</v>
      </c>
      <c r="D119" s="96"/>
      <c r="E119" s="96"/>
      <c r="F119" s="96"/>
      <c r="G119" s="96"/>
      <c r="H119" s="96"/>
    </row>
    <row r="121" spans="3:8" ht="15" customHeight="1">
      <c r="C121" s="23" t="s">
        <v>11</v>
      </c>
      <c r="D121" s="96"/>
      <c r="E121" s="96"/>
      <c r="F121" s="96"/>
      <c r="G121" s="96"/>
      <c r="H121" s="96"/>
    </row>
    <row r="123" spans="3:8" ht="13.5" customHeight="1">
      <c r="C123" s="20"/>
      <c r="D123" s="97" t="s">
        <v>42</v>
      </c>
      <c r="E123" s="98"/>
      <c r="F123" s="50" t="s">
        <v>43</v>
      </c>
      <c r="G123" s="52" t="s">
        <v>37</v>
      </c>
      <c r="H123" s="52" t="s">
        <v>44</v>
      </c>
    </row>
    <row r="124" spans="3:8" ht="13.5" customHeight="1">
      <c r="C124" s="19"/>
      <c r="D124" s="88"/>
      <c r="E124" s="89"/>
      <c r="F124" s="94"/>
      <c r="G124" s="54"/>
      <c r="H124" s="54"/>
    </row>
    <row r="125" spans="3:8" ht="19.5" customHeight="1">
      <c r="C125" s="19"/>
      <c r="D125" s="90"/>
      <c r="E125" s="91"/>
      <c r="F125" s="95"/>
      <c r="G125" s="55"/>
      <c r="H125" s="55"/>
    </row>
    <row r="126" spans="3:8" ht="13.5" customHeight="1">
      <c r="C126" s="19"/>
      <c r="D126" s="88"/>
      <c r="E126" s="89"/>
      <c r="F126" s="94"/>
      <c r="G126" s="54"/>
      <c r="H126" s="56"/>
    </row>
    <row r="127" spans="3:8" ht="19.5" customHeight="1">
      <c r="C127" s="19"/>
      <c r="D127" s="90"/>
      <c r="E127" s="91"/>
      <c r="F127" s="95"/>
      <c r="G127" s="55"/>
      <c r="H127" s="55"/>
    </row>
    <row r="128" spans="3:8" ht="13.5" customHeight="1">
      <c r="C128" s="19"/>
      <c r="D128" s="88"/>
      <c r="E128" s="89"/>
      <c r="F128" s="94"/>
      <c r="G128" s="57"/>
      <c r="H128" s="54"/>
    </row>
    <row r="129" spans="3:8" ht="19.5" customHeight="1">
      <c r="C129" s="19"/>
      <c r="D129" s="90"/>
      <c r="E129" s="91"/>
      <c r="F129" s="95"/>
      <c r="G129" s="58"/>
      <c r="H129" s="58"/>
    </row>
    <row r="130" spans="3:8" ht="13.5" customHeight="1">
      <c r="C130" s="19"/>
      <c r="D130" s="88"/>
      <c r="E130" s="89"/>
      <c r="F130" s="94"/>
      <c r="G130" s="54"/>
      <c r="H130" s="56"/>
    </row>
    <row r="131" spans="3:8" ht="19.5" customHeight="1">
      <c r="C131" s="19"/>
      <c r="D131" s="90"/>
      <c r="E131" s="91"/>
      <c r="F131" s="95"/>
      <c r="G131" s="55"/>
      <c r="H131" s="55"/>
    </row>
    <row r="132" spans="3:8" ht="13.5" customHeight="1">
      <c r="C132" s="19"/>
      <c r="D132" s="88"/>
      <c r="E132" s="89"/>
      <c r="F132" s="94"/>
      <c r="G132" s="54"/>
      <c r="H132" s="54"/>
    </row>
    <row r="133" spans="3:8" ht="19.5" customHeight="1">
      <c r="C133" s="19"/>
      <c r="D133" s="90"/>
      <c r="E133" s="91"/>
      <c r="F133" s="95"/>
      <c r="G133" s="55"/>
      <c r="H133" s="55"/>
    </row>
    <row r="135" spans="3:8" ht="15" customHeight="1">
      <c r="C135" s="23" t="s">
        <v>14</v>
      </c>
      <c r="D135" s="96"/>
      <c r="E135" s="96"/>
      <c r="F135" s="96"/>
      <c r="G135" s="96"/>
      <c r="H135" s="96"/>
    </row>
    <row r="136" spans="3:8" ht="15" customHeight="1">
      <c r="C136" s="23"/>
      <c r="D136" s="33"/>
      <c r="E136" s="33"/>
      <c r="F136" s="33"/>
      <c r="G136" s="33"/>
      <c r="H136" s="33"/>
    </row>
    <row r="137" spans="2:9" ht="15" customHeight="1" thickBot="1">
      <c r="B137" s="30"/>
      <c r="C137" s="29"/>
      <c r="D137" s="63"/>
      <c r="E137" s="63"/>
      <c r="F137" s="63"/>
      <c r="G137" s="63"/>
      <c r="H137" s="63"/>
      <c r="I137" s="30"/>
    </row>
    <row r="138" ht="14.25" thickTop="1"/>
    <row r="139" ht="17.25">
      <c r="B139" s="22" t="s">
        <v>58</v>
      </c>
    </row>
    <row r="141" spans="3:8" ht="15" customHeight="1">
      <c r="C141" s="23" t="s">
        <v>10</v>
      </c>
      <c r="D141" s="96"/>
      <c r="E141" s="96"/>
      <c r="F141" s="96"/>
      <c r="G141" s="96"/>
      <c r="H141" s="96"/>
    </row>
    <row r="143" spans="3:8" ht="15" customHeight="1">
      <c r="C143" s="23" t="s">
        <v>11</v>
      </c>
      <c r="D143" s="96"/>
      <c r="E143" s="96"/>
      <c r="F143" s="96"/>
      <c r="G143" s="96"/>
      <c r="H143" s="96"/>
    </row>
    <row r="145" spans="3:8" ht="13.5" customHeight="1">
      <c r="C145" s="20"/>
      <c r="D145" s="97" t="s">
        <v>42</v>
      </c>
      <c r="E145" s="98"/>
      <c r="F145" s="50" t="s">
        <v>43</v>
      </c>
      <c r="G145" s="52" t="s">
        <v>37</v>
      </c>
      <c r="H145" s="52" t="s">
        <v>44</v>
      </c>
    </row>
    <row r="146" spans="3:8" ht="13.5" customHeight="1">
      <c r="C146" s="19"/>
      <c r="D146" s="88"/>
      <c r="E146" s="89"/>
      <c r="F146" s="94"/>
      <c r="G146" s="54"/>
      <c r="H146" s="54"/>
    </row>
    <row r="147" spans="3:8" ht="19.5" customHeight="1">
      <c r="C147" s="19"/>
      <c r="D147" s="90"/>
      <c r="E147" s="91"/>
      <c r="F147" s="95"/>
      <c r="G147" s="55"/>
      <c r="H147" s="55"/>
    </row>
    <row r="148" spans="3:8" ht="13.5" customHeight="1">
      <c r="C148" s="19"/>
      <c r="D148" s="88"/>
      <c r="E148" s="89"/>
      <c r="F148" s="94"/>
      <c r="G148" s="54"/>
      <c r="H148" s="56"/>
    </row>
    <row r="149" spans="3:8" ht="19.5" customHeight="1">
      <c r="C149" s="19"/>
      <c r="D149" s="90"/>
      <c r="E149" s="91"/>
      <c r="F149" s="95"/>
      <c r="G149" s="55"/>
      <c r="H149" s="55"/>
    </row>
    <row r="150" spans="3:8" ht="13.5" customHeight="1">
      <c r="C150" s="19"/>
      <c r="D150" s="88"/>
      <c r="E150" s="89"/>
      <c r="F150" s="94"/>
      <c r="G150" s="57"/>
      <c r="H150" s="54"/>
    </row>
    <row r="151" spans="3:8" ht="19.5" customHeight="1">
      <c r="C151" s="19"/>
      <c r="D151" s="90"/>
      <c r="E151" s="91"/>
      <c r="F151" s="95"/>
      <c r="G151" s="58"/>
      <c r="H151" s="58"/>
    </row>
    <row r="152" spans="3:8" ht="13.5" customHeight="1">
      <c r="C152" s="19"/>
      <c r="D152" s="88"/>
      <c r="E152" s="89"/>
      <c r="F152" s="94"/>
      <c r="G152" s="54"/>
      <c r="H152" s="56"/>
    </row>
    <row r="153" spans="3:8" ht="19.5" customHeight="1">
      <c r="C153" s="19"/>
      <c r="D153" s="90"/>
      <c r="E153" s="91"/>
      <c r="F153" s="95"/>
      <c r="G153" s="55"/>
      <c r="H153" s="55"/>
    </row>
    <row r="154" spans="3:8" ht="13.5" customHeight="1">
      <c r="C154" s="19"/>
      <c r="D154" s="88"/>
      <c r="E154" s="89"/>
      <c r="F154" s="94"/>
      <c r="G154" s="54"/>
      <c r="H154" s="54"/>
    </row>
    <row r="155" spans="3:8" ht="19.5" customHeight="1">
      <c r="C155" s="19"/>
      <c r="D155" s="90"/>
      <c r="E155" s="91"/>
      <c r="F155" s="95"/>
      <c r="G155" s="55"/>
      <c r="H155" s="55"/>
    </row>
    <row r="157" spans="3:8" ht="15" customHeight="1">
      <c r="C157" s="23" t="s">
        <v>14</v>
      </c>
      <c r="D157" s="96"/>
      <c r="E157" s="96"/>
      <c r="F157" s="96"/>
      <c r="G157" s="96"/>
      <c r="H157" s="96"/>
    </row>
    <row r="158" spans="3:8" ht="15" customHeight="1">
      <c r="C158" s="23"/>
      <c r="D158" s="33"/>
      <c r="E158" s="33"/>
      <c r="F158" s="33"/>
      <c r="G158" s="33"/>
      <c r="H158" s="33"/>
    </row>
    <row r="159" spans="2:9" ht="15" customHeight="1" thickBot="1">
      <c r="B159" s="30"/>
      <c r="C159" s="29"/>
      <c r="D159" s="63"/>
      <c r="E159" s="63"/>
      <c r="F159" s="63"/>
      <c r="G159" s="63"/>
      <c r="H159" s="63"/>
      <c r="I159" s="30"/>
    </row>
    <row r="160" ht="14.25" thickTop="1"/>
    <row r="161" ht="17.25">
      <c r="B161" s="22" t="s">
        <v>59</v>
      </c>
    </row>
    <row r="163" spans="3:8" ht="15" customHeight="1">
      <c r="C163" s="23" t="s">
        <v>10</v>
      </c>
      <c r="D163" s="96"/>
      <c r="E163" s="96"/>
      <c r="F163" s="96"/>
      <c r="G163" s="96"/>
      <c r="H163" s="96"/>
    </row>
    <row r="165" spans="3:8" ht="15" customHeight="1">
      <c r="C165" s="23" t="s">
        <v>11</v>
      </c>
      <c r="D165" s="96"/>
      <c r="E165" s="96"/>
      <c r="F165" s="96"/>
      <c r="G165" s="96"/>
      <c r="H165" s="96"/>
    </row>
    <row r="167" spans="3:8" ht="13.5" customHeight="1">
      <c r="C167" s="20"/>
      <c r="D167" s="97" t="s">
        <v>42</v>
      </c>
      <c r="E167" s="98"/>
      <c r="F167" s="50" t="s">
        <v>43</v>
      </c>
      <c r="G167" s="52" t="s">
        <v>37</v>
      </c>
      <c r="H167" s="52" t="s">
        <v>44</v>
      </c>
    </row>
    <row r="168" spans="3:8" ht="13.5" customHeight="1">
      <c r="C168" s="19"/>
      <c r="D168" s="88"/>
      <c r="E168" s="89"/>
      <c r="F168" s="94"/>
      <c r="G168" s="54"/>
      <c r="H168" s="54"/>
    </row>
    <row r="169" spans="3:8" ht="19.5" customHeight="1">
      <c r="C169" s="19"/>
      <c r="D169" s="90"/>
      <c r="E169" s="91"/>
      <c r="F169" s="95"/>
      <c r="G169" s="55"/>
      <c r="H169" s="55"/>
    </row>
    <row r="170" spans="3:8" ht="13.5" customHeight="1">
      <c r="C170" s="19"/>
      <c r="D170" s="88"/>
      <c r="E170" s="89"/>
      <c r="F170" s="94"/>
      <c r="G170" s="54"/>
      <c r="H170" s="56"/>
    </row>
    <row r="171" spans="3:8" ht="19.5" customHeight="1">
      <c r="C171" s="19"/>
      <c r="D171" s="90"/>
      <c r="E171" s="91"/>
      <c r="F171" s="95"/>
      <c r="G171" s="55"/>
      <c r="H171" s="55"/>
    </row>
    <row r="172" spans="3:8" ht="13.5" customHeight="1">
      <c r="C172" s="19"/>
      <c r="D172" s="88"/>
      <c r="E172" s="89"/>
      <c r="F172" s="94"/>
      <c r="G172" s="57"/>
      <c r="H172" s="54"/>
    </row>
    <row r="173" spans="3:8" ht="19.5" customHeight="1">
      <c r="C173" s="19"/>
      <c r="D173" s="90"/>
      <c r="E173" s="91"/>
      <c r="F173" s="95"/>
      <c r="G173" s="58"/>
      <c r="H173" s="58"/>
    </row>
    <row r="174" spans="3:8" ht="13.5" customHeight="1">
      <c r="C174" s="19"/>
      <c r="D174" s="88"/>
      <c r="E174" s="89"/>
      <c r="F174" s="94"/>
      <c r="G174" s="54"/>
      <c r="H174" s="56"/>
    </row>
    <row r="175" spans="3:8" ht="19.5" customHeight="1">
      <c r="C175" s="19"/>
      <c r="D175" s="90"/>
      <c r="E175" s="91"/>
      <c r="F175" s="95"/>
      <c r="G175" s="55"/>
      <c r="H175" s="55"/>
    </row>
    <row r="176" spans="3:8" ht="13.5" customHeight="1">
      <c r="C176" s="19"/>
      <c r="D176" s="88"/>
      <c r="E176" s="89"/>
      <c r="F176" s="94"/>
      <c r="G176" s="54"/>
      <c r="H176" s="54"/>
    </row>
    <row r="177" spans="3:8" ht="19.5" customHeight="1">
      <c r="C177" s="19"/>
      <c r="D177" s="90"/>
      <c r="E177" s="91"/>
      <c r="F177" s="95"/>
      <c r="G177" s="55"/>
      <c r="H177" s="55"/>
    </row>
    <row r="179" spans="3:8" ht="15" customHeight="1">
      <c r="C179" s="23" t="s">
        <v>14</v>
      </c>
      <c r="D179" s="96"/>
      <c r="E179" s="96"/>
      <c r="F179" s="96"/>
      <c r="G179" s="96"/>
      <c r="H179" s="96"/>
    </row>
    <row r="180" spans="3:8" ht="15" customHeight="1">
      <c r="C180" s="23"/>
      <c r="D180" s="33"/>
      <c r="E180" s="33"/>
      <c r="F180" s="33"/>
      <c r="G180" s="33"/>
      <c r="H180" s="33"/>
    </row>
    <row r="181" spans="2:9" ht="15" customHeight="1" thickBot="1">
      <c r="B181" s="30"/>
      <c r="C181" s="29"/>
      <c r="D181" s="63"/>
      <c r="E181" s="63"/>
      <c r="F181" s="63"/>
      <c r="G181" s="63"/>
      <c r="H181" s="63"/>
      <c r="I181" s="30"/>
    </row>
    <row r="182" ht="14.25" thickTop="1"/>
    <row r="183" ht="17.25">
      <c r="B183" s="22" t="s">
        <v>60</v>
      </c>
    </row>
    <row r="185" spans="3:8" ht="15" customHeight="1">
      <c r="C185" s="23" t="s">
        <v>10</v>
      </c>
      <c r="D185" s="96"/>
      <c r="E185" s="96"/>
      <c r="F185" s="96"/>
      <c r="G185" s="96"/>
      <c r="H185" s="96"/>
    </row>
    <row r="187" spans="3:8" ht="15" customHeight="1">
      <c r="C187" s="23" t="s">
        <v>11</v>
      </c>
      <c r="D187" s="96"/>
      <c r="E187" s="96"/>
      <c r="F187" s="96"/>
      <c r="G187" s="96"/>
      <c r="H187" s="96"/>
    </row>
    <row r="189" spans="3:8" ht="13.5" customHeight="1">
      <c r="C189" s="20"/>
      <c r="D189" s="97" t="s">
        <v>42</v>
      </c>
      <c r="E189" s="98"/>
      <c r="F189" s="50" t="s">
        <v>43</v>
      </c>
      <c r="G189" s="52" t="s">
        <v>37</v>
      </c>
      <c r="H189" s="52" t="s">
        <v>44</v>
      </c>
    </row>
    <row r="190" spans="3:8" ht="13.5" customHeight="1">
      <c r="C190" s="19"/>
      <c r="D190" s="88"/>
      <c r="E190" s="89"/>
      <c r="F190" s="94"/>
      <c r="G190" s="54"/>
      <c r="H190" s="54"/>
    </row>
    <row r="191" spans="3:8" ht="19.5" customHeight="1">
      <c r="C191" s="19"/>
      <c r="D191" s="90"/>
      <c r="E191" s="91"/>
      <c r="F191" s="95"/>
      <c r="G191" s="55"/>
      <c r="H191" s="55"/>
    </row>
    <row r="192" spans="3:8" ht="13.5" customHeight="1">
      <c r="C192" s="19"/>
      <c r="D192" s="88"/>
      <c r="E192" s="89"/>
      <c r="F192" s="94"/>
      <c r="G192" s="54"/>
      <c r="H192" s="56"/>
    </row>
    <row r="193" spans="3:8" ht="19.5" customHeight="1">
      <c r="C193" s="19"/>
      <c r="D193" s="90"/>
      <c r="E193" s="91"/>
      <c r="F193" s="95"/>
      <c r="G193" s="55"/>
      <c r="H193" s="55"/>
    </row>
    <row r="194" spans="3:8" ht="13.5" customHeight="1">
      <c r="C194" s="19"/>
      <c r="D194" s="88"/>
      <c r="E194" s="89"/>
      <c r="F194" s="94"/>
      <c r="G194" s="57"/>
      <c r="H194" s="54"/>
    </row>
    <row r="195" spans="3:8" ht="19.5" customHeight="1">
      <c r="C195" s="19"/>
      <c r="D195" s="90"/>
      <c r="E195" s="91"/>
      <c r="F195" s="95"/>
      <c r="G195" s="58"/>
      <c r="H195" s="58"/>
    </row>
    <row r="196" spans="3:8" ht="13.5" customHeight="1">
      <c r="C196" s="19"/>
      <c r="D196" s="88"/>
      <c r="E196" s="89"/>
      <c r="F196" s="94"/>
      <c r="G196" s="54"/>
      <c r="H196" s="56"/>
    </row>
    <row r="197" spans="3:8" ht="19.5" customHeight="1">
      <c r="C197" s="19"/>
      <c r="D197" s="90"/>
      <c r="E197" s="91"/>
      <c r="F197" s="95"/>
      <c r="G197" s="55"/>
      <c r="H197" s="55"/>
    </row>
    <row r="198" spans="3:8" ht="13.5" customHeight="1">
      <c r="C198" s="19"/>
      <c r="D198" s="88"/>
      <c r="E198" s="89"/>
      <c r="F198" s="94"/>
      <c r="G198" s="54"/>
      <c r="H198" s="54"/>
    </row>
    <row r="199" spans="3:8" ht="19.5" customHeight="1">
      <c r="C199" s="19"/>
      <c r="D199" s="90"/>
      <c r="E199" s="91"/>
      <c r="F199" s="95"/>
      <c r="G199" s="55"/>
      <c r="H199" s="55"/>
    </row>
    <row r="201" spans="3:8" ht="15" customHeight="1">
      <c r="C201" s="23" t="s">
        <v>14</v>
      </c>
      <c r="D201" s="96"/>
      <c r="E201" s="96"/>
      <c r="F201" s="96"/>
      <c r="G201" s="96"/>
      <c r="H201" s="96"/>
    </row>
    <row r="202" spans="3:8" ht="15" customHeight="1">
      <c r="C202" s="23"/>
      <c r="D202" s="33"/>
      <c r="E202" s="33"/>
      <c r="F202" s="33"/>
      <c r="G202" s="33"/>
      <c r="H202" s="33"/>
    </row>
    <row r="203" spans="2:9" ht="14.25" thickBot="1">
      <c r="B203" s="30"/>
      <c r="C203" s="30"/>
      <c r="D203" s="30"/>
      <c r="E203" s="30"/>
      <c r="F203" s="30"/>
      <c r="G203" s="30"/>
      <c r="H203" s="30"/>
      <c r="I203" s="30"/>
    </row>
    <row r="204" ht="14.25" thickTop="1"/>
    <row r="205" ht="13.5">
      <c r="I205" s="23" t="s">
        <v>120</v>
      </c>
    </row>
    <row r="206" ht="13.5">
      <c r="I206" s="23" t="s">
        <v>121</v>
      </c>
    </row>
    <row r="207" spans="7:9" ht="15">
      <c r="G207" s="78"/>
      <c r="I207" s="23"/>
    </row>
    <row r="208" spans="8:9" ht="13.5">
      <c r="H208" s="79"/>
      <c r="I208" s="79"/>
    </row>
    <row r="209" ht="13.5">
      <c r="I209" s="75"/>
    </row>
  </sheetData>
  <sheetProtection password="DE3D" sheet="1" selectLockedCells="1"/>
  <mergeCells count="130">
    <mergeCell ref="F152:F153"/>
    <mergeCell ref="D174:E175"/>
    <mergeCell ref="F174:F175"/>
    <mergeCell ref="D97:H97"/>
    <mergeCell ref="D99:H99"/>
    <mergeCell ref="D108:E109"/>
    <mergeCell ref="F108:F109"/>
    <mergeCell ref="D104:E105"/>
    <mergeCell ref="F196:F197"/>
    <mergeCell ref="D150:E151"/>
    <mergeCell ref="F150:F151"/>
    <mergeCell ref="D154:E155"/>
    <mergeCell ref="D128:E129"/>
    <mergeCell ref="F128:F129"/>
    <mergeCell ref="D132:E133"/>
    <mergeCell ref="F132:F133"/>
    <mergeCell ref="D130:E131"/>
    <mergeCell ref="F130:F131"/>
    <mergeCell ref="D25:E25"/>
    <mergeCell ref="D110:E111"/>
    <mergeCell ref="F110:F111"/>
    <mergeCell ref="D69:H69"/>
    <mergeCell ref="D42:E43"/>
    <mergeCell ref="F42:F43"/>
    <mergeCell ref="D64:E65"/>
    <mergeCell ref="F64:F65"/>
    <mergeCell ref="D36:E37"/>
    <mergeCell ref="F36:F37"/>
    <mergeCell ref="F88:F89"/>
    <mergeCell ref="D91:H91"/>
    <mergeCell ref="D47:H47"/>
    <mergeCell ref="D33:H33"/>
    <mergeCell ref="D77:H77"/>
    <mergeCell ref="D84:E85"/>
    <mergeCell ref="F84:F85"/>
    <mergeCell ref="F104:F105"/>
    <mergeCell ref="D106:E107"/>
    <mergeCell ref="F106:F107"/>
    <mergeCell ref="A7:C7"/>
    <mergeCell ref="A8:C8"/>
    <mergeCell ref="A15:C15"/>
    <mergeCell ref="D35:E35"/>
    <mergeCell ref="D40:E41"/>
    <mergeCell ref="F40:F41"/>
    <mergeCell ref="D101:E101"/>
    <mergeCell ref="F102:F103"/>
    <mergeCell ref="D53:H53"/>
    <mergeCell ref="D55:H55"/>
    <mergeCell ref="D86:E87"/>
    <mergeCell ref="F86:F87"/>
    <mergeCell ref="F80:F81"/>
    <mergeCell ref="D82:E83"/>
    <mergeCell ref="F82:F83"/>
    <mergeCell ref="D75:H75"/>
    <mergeCell ref="D88:E89"/>
    <mergeCell ref="D113:H113"/>
    <mergeCell ref="D38:E39"/>
    <mergeCell ref="F38:F39"/>
    <mergeCell ref="D62:E63"/>
    <mergeCell ref="F62:F63"/>
    <mergeCell ref="D66:E67"/>
    <mergeCell ref="F66:F67"/>
    <mergeCell ref="D79:E79"/>
    <mergeCell ref="D80:E81"/>
    <mergeCell ref="D102:E103"/>
    <mergeCell ref="B6:C6"/>
    <mergeCell ref="B9:C9"/>
    <mergeCell ref="D57:E57"/>
    <mergeCell ref="D58:E59"/>
    <mergeCell ref="F58:F59"/>
    <mergeCell ref="D60:E61"/>
    <mergeCell ref="F60:F61"/>
    <mergeCell ref="D44:E45"/>
    <mergeCell ref="F44:F45"/>
    <mergeCell ref="D31:H31"/>
    <mergeCell ref="D119:H119"/>
    <mergeCell ref="D121:H121"/>
    <mergeCell ref="D123:E123"/>
    <mergeCell ref="D124:E125"/>
    <mergeCell ref="F124:F125"/>
    <mergeCell ref="D126:E127"/>
    <mergeCell ref="F126:F127"/>
    <mergeCell ref="F154:F155"/>
    <mergeCell ref="D135:H135"/>
    <mergeCell ref="D141:H141"/>
    <mergeCell ref="D143:H143"/>
    <mergeCell ref="D145:E145"/>
    <mergeCell ref="D146:E147"/>
    <mergeCell ref="F146:F147"/>
    <mergeCell ref="D148:E149"/>
    <mergeCell ref="F148:F149"/>
    <mergeCell ref="D152:E153"/>
    <mergeCell ref="D157:H157"/>
    <mergeCell ref="D163:H163"/>
    <mergeCell ref="D165:H165"/>
    <mergeCell ref="D167:E167"/>
    <mergeCell ref="D168:E169"/>
    <mergeCell ref="F168:F169"/>
    <mergeCell ref="D170:E171"/>
    <mergeCell ref="F170:F171"/>
    <mergeCell ref="D172:E173"/>
    <mergeCell ref="F172:F173"/>
    <mergeCell ref="D176:E177"/>
    <mergeCell ref="F176:F177"/>
    <mergeCell ref="D198:E199"/>
    <mergeCell ref="F198:F199"/>
    <mergeCell ref="D201:H201"/>
    <mergeCell ref="D179:H179"/>
    <mergeCell ref="D185:H185"/>
    <mergeCell ref="D187:H187"/>
    <mergeCell ref="D189:E189"/>
    <mergeCell ref="D190:E191"/>
    <mergeCell ref="F190:F191"/>
    <mergeCell ref="D196:E197"/>
    <mergeCell ref="H3:I3"/>
    <mergeCell ref="H4:I4"/>
    <mergeCell ref="H5:I5"/>
    <mergeCell ref="H6:I6"/>
    <mergeCell ref="H7:I7"/>
    <mergeCell ref="H8:I8"/>
    <mergeCell ref="H208:I208"/>
    <mergeCell ref="D19:G19"/>
    <mergeCell ref="D21:G21"/>
    <mergeCell ref="D23:G23"/>
    <mergeCell ref="H9:I9"/>
    <mergeCell ref="H10:I10"/>
    <mergeCell ref="D192:E193"/>
    <mergeCell ref="F192:F193"/>
    <mergeCell ref="D194:E195"/>
    <mergeCell ref="F194:F195"/>
  </mergeCells>
  <dataValidations count="23">
    <dataValidation type="whole" allowBlank="1" showInputMessage="1" showErrorMessage="1" error="０～９９までの整数を入力してください。" sqref="D16:D17 D4:D5">
      <formula1>0</formula1>
      <formula2>99</formula2>
    </dataValidation>
    <dataValidation type="list" allowBlank="1" showInputMessage="1" showErrorMessage="1" sqref="E14 D12:D14">
      <formula1>データ!F16:I16</formula1>
    </dataValidation>
    <dataValidation allowBlank="1" showInputMessage="1" showErrorMessage="1" promptTitle="摘要欄" prompt="①　診療報酬のうち、家族診療分については、「家族」の表示とその金額の記載をして下さい。&#10;②　災害により被害を受けたため、報酬、料金等に対する源泉所得税の徴収の猶予を受けた税額がある場合には、（災）の表示と猶予税額の記載をしてください。&#10;③　広告宣伝のための賞金が金銭以外のものである場合には、その旨とその種類等の明細を記載してください。&#10;④　支払を受ける者が　「源泉徴収の免除証明書」を提出した者である場合、その他法律上源泉徴収を要しない者である場合には、その旨を記載してください。" sqref="D47:H47"/>
    <dataValidation allowBlank="1" showInputMessage="1" showErrorMessage="1" prompt="　法定調書合計表の右上にある「署番号」を入力して下さい。&#10;&#10;　所得税徴収高計算書に記載してある税務署番号とは異なりますので、ご注意ください。" error="整数を入力してください。" sqref="D25:E25"/>
    <dataValidation allowBlank="1" showInputMessage="1" showErrorMessage="1" prompt="　法定調書合計表の右上にある「整理番号」を入力してください。" sqref="G25"/>
    <dataValidation type="whole" allowBlank="1" showInputMessage="1" showErrorMessage="1" error="整数を入力してください。" sqref="G38:H45 G192:H199 G170:H177 G148:H155 G126:H133 G104:H111 G82:H89 G60:H67">
      <formula1>0</formula1>
      <formula2>9.99999999999999E+23</formula2>
    </dataValidation>
    <dataValidation type="whole" allowBlank="1" showInputMessage="1" showErrorMessage="1" promptTitle="支払金額　内書" prompt="　１月から１２月までの報酬の支払総額のうち、支払調書作成日現在において未払のものの合計額を記載してください。" error="整数を入力してください。" sqref="G36">
      <formula1>0</formula1>
      <formula2>9.99999999999999E+23</formula2>
    </dataValidation>
    <dataValidation type="whole" allowBlank="1" showInputMessage="1" showErrorMessage="1" promptTitle="支払金額欄" prompt="　平成２０年中に支払いの確定したものを記載してください。&#10;　この場合、控除額以下であるなどのため源泉徴収されなかった報酬、料金等や未払の報酬、料金等についても記載漏れのないように注意してください。&#10;　なお、支払調書の作成日現在で未払のものがあるときは、その未払額を内書してください。" error="整数を入力してください。" sqref="G37">
      <formula1>0</formula1>
      <formula2>9.99999999999999E+23</formula2>
    </dataValidation>
    <dataValidation type="whole" allowBlank="1" showInputMessage="1" showErrorMessage="1" promptTitle="源泉所得税　内書" prompt="　未払のものにかかる源泉所得税の金額を記載してください。" error="整数を入力してください。" sqref="H36">
      <formula1>0</formula1>
      <formula2>9.99999999999999E+23</formula2>
    </dataValidation>
    <dataValidation type="whole" allowBlank="1" showInputMessage="1" showErrorMessage="1" promptTitle="源泉徴収税額欄" prompt="　平成２０年中に源泉徴収すべき税額を記載して下さい。&#10;　この場合、支払調書の作成日現在で未払のものがあるため、源泉徴収すべき税額を徴収していないときは、その未徴収税額を内書してください。&#10;　なお、災害により被害を受けたため、報酬料金等に対する源泉所得税の徴収の猶予を受けた税額があるときは、その税額を含めないで記載して下さい。" error="整数を入力してください。" sqref="H37">
      <formula1>0</formula1>
      <formula2>9.99999999999999E+23</formula2>
    </dataValidation>
    <dataValidation allowBlank="1" showInputMessage="1" showErrorMessage="1" promptTitle="細目欄" prompt="　次の区分により記載してください。&#10;①　印税・・・書籍名&#10;②　原稿料、さし絵料・・・支払回数&#10;③　放送謝金、映画・演劇の俳優等の出演料・・・出演した映画、演劇の題名等&#10;④　弁護士等の報酬、料金・・・関与した事件名等&#10;⑤　広告宣伝のための賞金・・・賞金の名称等&#10;⑥　教授・指導料・・・抗議名等" sqref="F36:F37"/>
    <dataValidation allowBlank="1" showInputMessage="1" showErrorMessage="1" promptTitle="住所" prompt="　支払調書を作成する日の現況による受給者の住所（居所）又は所在地を記載してください。" sqref="D33:H33"/>
    <dataValidation type="list" allowBlank="1" showInputMessage="1" showErrorMessage="1" sqref="D7:E7 E6 D9:E10">
      <formula1>データ!E9:E16</formula1>
    </dataValidation>
    <dataValidation type="list" allowBlank="1" showInputMessage="1" showErrorMessage="1" prompt="　印刷シート（１）の左上の支払調書の内容となります。&#10;　詳細は下記で入力してください。" sqref="D6">
      <formula1>データ!E8:E15</formula1>
    </dataValidation>
    <dataValidation type="list" allowBlank="1" showInputMessage="1" showErrorMessage="1" sqref="D176:E177 D190:D196 E190:E195 D198:E199 D38:D42 D44:E45 D154:E155 D124:D130 D66:E67 E58:E63 D58:D64 D88:E89 E80:E85 D80:D86 D110:E111 E102:E107 D102:D108 D132:E133 E124:E129 E146:E151 D146:D152 D174 D168:E173 E38:E41">
      <formula1>データ!G178:G200</formula1>
    </dataValidation>
    <dataValidation allowBlank="1" showInputMessage="1" showErrorMessage="1" prompt="半角数字で入力してください。" sqref="D23 H23"/>
    <dataValidation type="list" allowBlank="1" showInputMessage="1" showErrorMessage="1" promptTitle="表示させたい内容がない場合" prompt="　データシートで、入力の際に選択できる内容を変更できます。" sqref="D36:E37">
      <formula1>データ!G38:G60</formula1>
    </dataValidation>
    <dataValidation type="whole" allowBlank="1" showInputMessage="1" showErrorMessage="1" error="整数を入力して下さい。" sqref="G58:H59">
      <formula1>0</formula1>
      <formula2>9.99999999999999E+32</formula2>
    </dataValidation>
    <dataValidation type="whole" allowBlank="1" showInputMessage="1" showErrorMessage="1" error="整数を入力してください。" sqref="G80:H81 G102:H103">
      <formula1>0</formula1>
      <formula2>9.99999999999999E+28</formula2>
    </dataValidation>
    <dataValidation type="whole" allowBlank="1" showInputMessage="1" showErrorMessage="1" error="整数を入力してください。" sqref="G124:H125">
      <formula1>0</formula1>
      <formula2>9.99999999999999E+30</formula2>
    </dataValidation>
    <dataValidation type="whole" allowBlank="1" showInputMessage="1" showErrorMessage="1" error="整数を入力してください。" sqref="G146:H147">
      <formula1>0</formula1>
      <formula2>9.99999999999999E+31</formula2>
    </dataValidation>
    <dataValidation type="whole" allowBlank="1" showInputMessage="1" showErrorMessage="1" error="整数を入力してください。" sqref="G168:H169">
      <formula1>0</formula1>
      <formula2>9.99999999999999E+32</formula2>
    </dataValidation>
    <dataValidation type="whole" allowBlank="1" showInputMessage="1" showErrorMessage="1" error="整数を入力してください。" sqref="G190:H191">
      <formula1>0</formula1>
      <formula2>9.99999999999999E+27</formula2>
    </dataValidation>
  </dataValidations>
  <printOptions/>
  <pageMargins left="0" right="0" top="0" bottom="0"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AJ58"/>
  <sheetViews>
    <sheetView showGridLines="0" zoomScalePageLayoutView="0" workbookViewId="0" topLeftCell="C1">
      <selection activeCell="B1" sqref="A1:IV16384"/>
    </sheetView>
  </sheetViews>
  <sheetFormatPr defaultColWidth="9.140625" defaultRowHeight="15"/>
  <cols>
    <col min="1" max="1" width="0.42578125" style="1" hidden="1" customWidth="1"/>
    <col min="2" max="2" width="4.140625" style="1" customWidth="1"/>
    <col min="3" max="3" width="8.57421875" style="1" customWidth="1"/>
    <col min="4" max="4" width="3.00390625" style="1" customWidth="1"/>
    <col min="5" max="5" width="1.57421875" style="1" customWidth="1"/>
    <col min="6" max="6" width="1.1484375" style="1" customWidth="1"/>
    <col min="7" max="7" width="1.7109375" style="1" customWidth="1"/>
    <col min="8" max="8" width="2.00390625" style="1" customWidth="1"/>
    <col min="9" max="9" width="2.140625" style="1" customWidth="1"/>
    <col min="10" max="10" width="10.8515625" style="1" customWidth="1"/>
    <col min="11" max="11" width="3.00390625" style="1" customWidth="1"/>
    <col min="12" max="12" width="6.421875" style="1" customWidth="1"/>
    <col min="13" max="13" width="2.28125" style="1" customWidth="1"/>
    <col min="14" max="14" width="5.140625" style="1" customWidth="1"/>
    <col min="15" max="15" width="5.00390625" style="1" customWidth="1"/>
    <col min="16" max="16" width="5.8515625" style="1" customWidth="1"/>
    <col min="17" max="17" width="6.00390625" style="1" customWidth="1"/>
    <col min="18" max="18" width="5.7109375" style="1" customWidth="1"/>
    <col min="19" max="19" width="4.421875" style="1" customWidth="1"/>
    <col min="20" max="20" width="8.57421875" style="1" customWidth="1"/>
    <col min="21" max="21" width="3.00390625" style="1" customWidth="1"/>
    <col min="22" max="22" width="1.57421875" style="1" customWidth="1"/>
    <col min="23" max="23" width="1.1484375" style="1" customWidth="1"/>
    <col min="24" max="24" width="1.7109375" style="1" customWidth="1"/>
    <col min="25" max="25" width="2.00390625" style="1" customWidth="1"/>
    <col min="26" max="26" width="2.140625" style="1" customWidth="1"/>
    <col min="27" max="27" width="10.8515625" style="1" customWidth="1"/>
    <col min="28" max="28" width="3.00390625" style="1" customWidth="1"/>
    <col min="29" max="29" width="6.421875" style="1" customWidth="1"/>
    <col min="30" max="30" width="2.28125" style="1" customWidth="1"/>
    <col min="31" max="31" width="5.140625" style="1" customWidth="1"/>
    <col min="32" max="32" width="5.00390625" style="1" customWidth="1"/>
    <col min="33" max="33" width="5.8515625" style="1" customWidth="1"/>
    <col min="34" max="34" width="6.00390625" style="1" customWidth="1"/>
    <col min="35" max="35" width="1.421875" style="1" customWidth="1"/>
    <col min="36" max="16384" width="9.00390625" style="1" customWidth="1"/>
  </cols>
  <sheetData>
    <row r="1" spans="18:19" ht="7.5" customHeight="1">
      <c r="R1" s="12"/>
      <c r="S1" s="12"/>
    </row>
    <row r="2" spans="3:35" ht="13.5" customHeight="1">
      <c r="C2" s="13"/>
      <c r="D2" s="47" t="s">
        <v>30</v>
      </c>
      <c r="E2" s="14"/>
      <c r="F2" s="200">
        <f>IF('入力'!$D$4="","",'入力'!$D$4)</f>
      </c>
      <c r="G2" s="200"/>
      <c r="H2" s="46" t="s">
        <v>29</v>
      </c>
      <c r="I2" s="13"/>
      <c r="J2" s="45"/>
      <c r="K2" s="38"/>
      <c r="L2" s="37"/>
      <c r="M2" s="13"/>
      <c r="N2" s="13"/>
      <c r="O2" s="13"/>
      <c r="P2" s="13"/>
      <c r="Q2" s="14" t="s">
        <v>31</v>
      </c>
      <c r="R2" s="39"/>
      <c r="S2" s="2"/>
      <c r="T2" s="13"/>
      <c r="U2" s="47" t="s">
        <v>30</v>
      </c>
      <c r="V2" s="14"/>
      <c r="W2" s="200">
        <f>IF('入力'!$D$4="","",'入力'!$D$4)</f>
      </c>
      <c r="X2" s="200"/>
      <c r="Y2" s="46" t="s">
        <v>29</v>
      </c>
      <c r="Z2" s="13"/>
      <c r="AA2" s="45"/>
      <c r="AB2" s="38"/>
      <c r="AC2" s="37"/>
      <c r="AD2" s="13"/>
      <c r="AE2" s="13"/>
      <c r="AF2" s="13"/>
      <c r="AG2" s="13"/>
      <c r="AH2" s="14" t="s">
        <v>31</v>
      </c>
      <c r="AI2" s="2"/>
    </row>
    <row r="3" ht="6.75" customHeight="1">
      <c r="R3" s="12"/>
    </row>
    <row r="4" spans="3:35" ht="10.5" customHeight="1">
      <c r="C4" s="201" t="s">
        <v>0</v>
      </c>
      <c r="D4" s="203" t="s">
        <v>9</v>
      </c>
      <c r="E4" s="204"/>
      <c r="F4" s="204"/>
      <c r="G4" s="204"/>
      <c r="H4" s="205"/>
      <c r="I4" s="140">
        <f>IF('入力'!$D$6="","",IF(INDEX(データ!$H$3:$O$35,MATCH("住所",データ!$G$3:$G$35,0),MATCH('入力'!$D$6,データ!$H$2:$O$2,0))="","",INDEX(データ!$H$3:$O$35,MATCH("住所",データ!$G$3:$G$35,0),MATCH('入力'!$D$6,データ!$H$2:$O$2,0))))</f>
      </c>
      <c r="J4" s="141"/>
      <c r="K4" s="141"/>
      <c r="L4" s="141"/>
      <c r="M4" s="141"/>
      <c r="N4" s="141"/>
      <c r="O4" s="141"/>
      <c r="P4" s="141"/>
      <c r="Q4" s="142"/>
      <c r="R4" s="3"/>
      <c r="S4" s="3"/>
      <c r="T4" s="201" t="s">
        <v>0</v>
      </c>
      <c r="U4" s="203" t="s">
        <v>9</v>
      </c>
      <c r="V4" s="204"/>
      <c r="W4" s="204"/>
      <c r="X4" s="204"/>
      <c r="Y4" s="205"/>
      <c r="Z4" s="140">
        <f>IF('入力'!$E$6="","",IF(INDEX(データ!$H$3:$O$35,MATCH("住所",データ!$G$3:$G$35,0),MATCH('入力'!$E$6,データ!$H$2:$O$2,0))="","",INDEX(データ!$H$3:$O$35,MATCH("住所",データ!$G$3:$G$35,0),MATCH('入力'!$E$6,データ!$H$2:$O$2,0))))</f>
      </c>
      <c r="AA4" s="141"/>
      <c r="AB4" s="141"/>
      <c r="AC4" s="141"/>
      <c r="AD4" s="141"/>
      <c r="AE4" s="141"/>
      <c r="AF4" s="141"/>
      <c r="AG4" s="141"/>
      <c r="AH4" s="142"/>
      <c r="AI4" s="3"/>
    </row>
    <row r="5" spans="3:35" ht="10.5" customHeight="1">
      <c r="C5" s="202"/>
      <c r="D5" s="206" t="s">
        <v>1</v>
      </c>
      <c r="E5" s="207"/>
      <c r="F5" s="207"/>
      <c r="G5" s="207"/>
      <c r="H5" s="208"/>
      <c r="I5" s="143"/>
      <c r="J5" s="144"/>
      <c r="K5" s="144"/>
      <c r="L5" s="144"/>
      <c r="M5" s="144"/>
      <c r="N5" s="144"/>
      <c r="O5" s="144"/>
      <c r="P5" s="144"/>
      <c r="Q5" s="145"/>
      <c r="R5" s="3"/>
      <c r="S5" s="3"/>
      <c r="T5" s="202"/>
      <c r="U5" s="206" t="s">
        <v>1</v>
      </c>
      <c r="V5" s="207"/>
      <c r="W5" s="207"/>
      <c r="X5" s="207"/>
      <c r="Y5" s="208"/>
      <c r="Z5" s="143"/>
      <c r="AA5" s="144"/>
      <c r="AB5" s="144"/>
      <c r="AC5" s="144"/>
      <c r="AD5" s="144"/>
      <c r="AE5" s="144"/>
      <c r="AF5" s="144"/>
      <c r="AG5" s="144"/>
      <c r="AH5" s="145"/>
      <c r="AI5" s="3"/>
    </row>
    <row r="6" spans="3:35" ht="10.5" customHeight="1">
      <c r="C6" s="209" t="s">
        <v>2</v>
      </c>
      <c r="D6" s="211" t="s">
        <v>3</v>
      </c>
      <c r="E6" s="212"/>
      <c r="F6" s="212"/>
      <c r="G6" s="212"/>
      <c r="H6" s="213"/>
      <c r="I6" s="146">
        <f>IF('入力'!$D$6="","",IF(INDEX(データ!$H$3:$O$35,MATCH("名称",データ!$G$3:$G$35,0),MATCH('入力'!$D$6,データ!$H$2:$O$2,0))="","",INDEX(データ!$H$3:$O$35,MATCH("名称",データ!$G$3:$G$35,0),MATCH('入力'!$D$6,データ!$H$2:$O$2,0))))</f>
      </c>
      <c r="J6" s="147"/>
      <c r="K6" s="147"/>
      <c r="L6" s="147"/>
      <c r="M6" s="147"/>
      <c r="N6" s="147"/>
      <c r="O6" s="147"/>
      <c r="P6" s="147"/>
      <c r="Q6" s="148"/>
      <c r="R6" s="4"/>
      <c r="S6" s="4"/>
      <c r="T6" s="209" t="s">
        <v>2</v>
      </c>
      <c r="U6" s="211" t="s">
        <v>3</v>
      </c>
      <c r="V6" s="212"/>
      <c r="W6" s="212"/>
      <c r="X6" s="212"/>
      <c r="Y6" s="213"/>
      <c r="Z6" s="146">
        <f>IF('入力'!$E$6="","",IF(INDEX(データ!$H$3:$O$35,MATCH("名称",データ!$G$3:$G$35,0),MATCH('入力'!$E$6,データ!$H$2:$O$2,0))="","",INDEX(データ!$H$3:$O$35,MATCH("名称",データ!$G$3:$G$35,0),MATCH('入力'!$E$6,データ!$H$2:$O$2,0))))</f>
      </c>
      <c r="AA6" s="147"/>
      <c r="AB6" s="147"/>
      <c r="AC6" s="147"/>
      <c r="AD6" s="147"/>
      <c r="AE6" s="147"/>
      <c r="AF6" s="147"/>
      <c r="AG6" s="147"/>
      <c r="AH6" s="148"/>
      <c r="AI6" s="4"/>
    </row>
    <row r="7" spans="3:35" ht="10.5" customHeight="1">
      <c r="C7" s="210"/>
      <c r="D7" s="214" t="s">
        <v>4</v>
      </c>
      <c r="E7" s="215"/>
      <c r="F7" s="215"/>
      <c r="G7" s="215"/>
      <c r="H7" s="216"/>
      <c r="I7" s="149"/>
      <c r="J7" s="150"/>
      <c r="K7" s="150"/>
      <c r="L7" s="150"/>
      <c r="M7" s="150"/>
      <c r="N7" s="150"/>
      <c r="O7" s="150"/>
      <c r="P7" s="150"/>
      <c r="Q7" s="151"/>
      <c r="R7" s="4"/>
      <c r="S7" s="4"/>
      <c r="T7" s="210"/>
      <c r="U7" s="214" t="s">
        <v>4</v>
      </c>
      <c r="V7" s="215"/>
      <c r="W7" s="215"/>
      <c r="X7" s="215"/>
      <c r="Y7" s="216"/>
      <c r="Z7" s="149"/>
      <c r="AA7" s="150"/>
      <c r="AB7" s="150"/>
      <c r="AC7" s="150"/>
      <c r="AD7" s="150"/>
      <c r="AE7" s="150"/>
      <c r="AF7" s="150"/>
      <c r="AG7" s="150"/>
      <c r="AH7" s="151"/>
      <c r="AI7" s="4"/>
    </row>
    <row r="8" spans="3:35" ht="15.75" customHeight="1">
      <c r="C8" s="217" t="s">
        <v>32</v>
      </c>
      <c r="D8" s="218"/>
      <c r="E8" s="218"/>
      <c r="F8" s="218"/>
      <c r="G8" s="219"/>
      <c r="H8" s="178" t="s">
        <v>34</v>
      </c>
      <c r="I8" s="179"/>
      <c r="J8" s="180"/>
      <c r="K8" s="181" t="s">
        <v>37</v>
      </c>
      <c r="L8" s="182"/>
      <c r="M8" s="182"/>
      <c r="N8" s="183"/>
      <c r="O8" s="178" t="s">
        <v>39</v>
      </c>
      <c r="P8" s="179"/>
      <c r="Q8" s="184"/>
      <c r="R8" s="10"/>
      <c r="S8" s="10"/>
      <c r="T8" s="217" t="s">
        <v>32</v>
      </c>
      <c r="U8" s="218"/>
      <c r="V8" s="218"/>
      <c r="W8" s="218"/>
      <c r="X8" s="219"/>
      <c r="Y8" s="178" t="s">
        <v>34</v>
      </c>
      <c r="Z8" s="179"/>
      <c r="AA8" s="180"/>
      <c r="AB8" s="181" t="s">
        <v>37</v>
      </c>
      <c r="AC8" s="182"/>
      <c r="AD8" s="182"/>
      <c r="AE8" s="183"/>
      <c r="AF8" s="178" t="s">
        <v>39</v>
      </c>
      <c r="AG8" s="179"/>
      <c r="AH8" s="184"/>
      <c r="AI8" s="10"/>
    </row>
    <row r="9" spans="3:35" ht="17.25" customHeight="1">
      <c r="C9" s="220">
        <f>IF('入力'!$D$6="","",IF(INDEX(データ!$H$3:$O$35,MATCH("区分",データ!$G$3:$G$35,0),MATCH('入力'!$D$6,データ!$H$2:$O$2,0))="","",INDEX(データ!$H$3:$O$35,MATCH("区分",データ!$G$3:$G$35,0),MATCH('入力'!$D$6,データ!$H$2:$O$2,0))))</f>
      </c>
      <c r="D9" s="221"/>
      <c r="E9" s="221"/>
      <c r="F9" s="221"/>
      <c r="G9" s="222"/>
      <c r="H9" s="185">
        <f>IF('入力'!$D$6="","",IF(INDEX(データ!$H$3:$O$35,MATCH("細目",データ!$G$3:$G$35,0),MATCH('入力'!$D$6,データ!$H$2:$O$2,0))="","",INDEX(データ!$H$3:$O$35,MATCH("細目",データ!$G$3:$G$35,0),MATCH('入力'!$D$6,データ!$H$2:$O$2,0))))</f>
      </c>
      <c r="I9" s="186"/>
      <c r="J9" s="187"/>
      <c r="K9" s="152">
        <f>IF('入力'!$D$6="","",IF(INDEX(データ!$H$3:$O$35,MATCH("支払金額",データ!$G$3:$G$35,0),MATCH('入力'!$D$6,データ!$H$2:$O$2,0))="","",INDEX(データ!$H$3:$O$35,MATCH("支払金額",データ!$G$3:$G$35,0),MATCH('入力'!$D$6,データ!$H$2:$O$2,0))))</f>
      </c>
      <c r="L9" s="153"/>
      <c r="M9" s="153"/>
      <c r="N9" s="154"/>
      <c r="O9" s="171">
        <f>IF('入力'!$D$6="","",IF(INDEX(データ!$H$3:$O$35,MATCH("源泉",データ!$G$3:$G$35,0),MATCH('入力'!$D$6,データ!$H$2:$O$2,0))="","",INDEX(データ!$H$3:$O$35,MATCH("源泉",データ!$G$3:$G$35,0),MATCH('入力'!$D$6,データ!$H$2:$O$2,0))))</f>
      </c>
      <c r="P9" s="172"/>
      <c r="Q9" s="173"/>
      <c r="R9" s="7"/>
      <c r="S9" s="7"/>
      <c r="T9" s="220">
        <f>IF('入力'!$E$6="","",IF(INDEX(データ!$H$3:$O$35,MATCH("区分",データ!$G$3:$G$35,0),MATCH('入力'!$E$6,データ!$H$2:$O$2,0))="","",INDEX(データ!$H$3:$O$35,MATCH("区分",データ!$G$3:$G$35,0),MATCH('入力'!$E$6,データ!$H$2:$O$2,0))))</f>
      </c>
      <c r="U9" s="221"/>
      <c r="V9" s="221"/>
      <c r="W9" s="221"/>
      <c r="X9" s="222"/>
      <c r="Y9" s="185">
        <f>IF('入力'!$E$6="","",IF(INDEX(データ!$H$3:$O$35,MATCH("細目",データ!$G$3:$G$35,0),MATCH('入力'!$E$6,データ!$H$2:$O$2,0))="","",INDEX(データ!$H$3:$O$35,MATCH("細目",データ!$G$3:$G$35,0),MATCH('入力'!$E$6,データ!$H$2:$O$2,0))))</f>
      </c>
      <c r="Z9" s="186"/>
      <c r="AA9" s="187"/>
      <c r="AB9" s="152">
        <f>IF('入力'!$E$6="","",IF(INDEX(データ!$H$3:$O$35,MATCH("支払金額",データ!$G$3:$G$35,0),MATCH('入力'!$E$6,データ!$H$2:$O$2,0))="","",INDEX(データ!$H$3:$O$35,MATCH("支払金額",データ!$G$3:$G$35,0),MATCH('入力'!$E$6,データ!$H$2:$O$2,0))))</f>
      </c>
      <c r="AC9" s="153"/>
      <c r="AD9" s="153"/>
      <c r="AE9" s="154"/>
      <c r="AF9" s="171">
        <f>IF('入力'!$E$6="","",IF(INDEX(データ!$H$3:$O$35,MATCH("源泉",データ!$G$3:$G$35,0),MATCH('入力'!$E$6,データ!$H$2:$O$2,0))="","",INDEX(データ!$H$3:$O$35,MATCH("源泉",データ!$G$3:$G$35,0),MATCH('入力'!$E$6,データ!$H$2:$O$2,0))))</f>
      </c>
      <c r="AG9" s="172"/>
      <c r="AH9" s="173"/>
      <c r="AI9" s="7"/>
    </row>
    <row r="10" spans="3:35" ht="11.25" customHeight="1">
      <c r="C10" s="223"/>
      <c r="D10" s="224"/>
      <c r="E10" s="224"/>
      <c r="F10" s="224"/>
      <c r="G10" s="225"/>
      <c r="H10" s="113"/>
      <c r="I10" s="114"/>
      <c r="J10" s="115"/>
      <c r="K10" s="174">
        <f>IF('入力'!$D$6="","",IF(INDEX(データ!$H$3:$O$35,MATCH("支払金額２",データ!$G$3:$G$35,0),MATCH('入力'!$D$6,データ!$H$2:$O$2,0))="","",INDEX(データ!$H$3:$O$35,MATCH("支払金額２",データ!$G$3:$G$35,0),MATCH('入力'!$D$6,データ!$H$2:$O$2,0))))</f>
      </c>
      <c r="L10" s="175"/>
      <c r="M10" s="175"/>
      <c r="N10" s="176"/>
      <c r="O10" s="174">
        <f>IF('入力'!$D$6="","",IF(INDEX(データ!$H$3:$O$35,MATCH("源泉２",データ!$G$3:$G$35,0),MATCH('入力'!$D$6,データ!$H$2:$O$2,0))="","",INDEX(データ!$H$3:$O$35,MATCH("源泉２",データ!$G$3:$G$35,0),MATCH('入力'!$D$6,データ!$H$2:$O$2,0))))</f>
      </c>
      <c r="P10" s="175"/>
      <c r="Q10" s="177"/>
      <c r="R10" s="7"/>
      <c r="S10" s="7"/>
      <c r="T10" s="223"/>
      <c r="U10" s="224"/>
      <c r="V10" s="224"/>
      <c r="W10" s="224"/>
      <c r="X10" s="225"/>
      <c r="Y10" s="113"/>
      <c r="Z10" s="114"/>
      <c r="AA10" s="115"/>
      <c r="AB10" s="174">
        <f>IF('入力'!$E$6="","",IF(INDEX(データ!$H$3:$O$35,MATCH("支払金額２",データ!$G$3:$G$35,0),MATCH('入力'!$E$6,データ!$H$2:$O$2,0))="","",INDEX(データ!$H$3:$O$35,MATCH("支払金額２",データ!$G$3:$G$35,0),MATCH('入力'!$E$6,データ!$H$2:$O$2,0))))</f>
      </c>
      <c r="AC10" s="175"/>
      <c r="AD10" s="175"/>
      <c r="AE10" s="176"/>
      <c r="AF10" s="174">
        <f>IF('入力'!$E$6="","",IF(INDEX(データ!$H$3:$O$35,MATCH("源泉２",データ!$G$3:$G$35,0),MATCH('入力'!$E$6,データ!$H$2:$O$2,0))="","",INDEX(データ!$H$3:$O$35,MATCH("源泉２",データ!$G$3:$G$35,0),MATCH('入力'!$E$6,データ!$H$2:$O$2,0))))</f>
      </c>
      <c r="AG10" s="175"/>
      <c r="AH10" s="177"/>
      <c r="AI10" s="7"/>
    </row>
    <row r="11" spans="3:35" ht="10.5" customHeight="1">
      <c r="C11" s="126">
        <f>IF('入力'!$D$6="","",IF(INDEX(データ!$H$3:$O$35,MATCH("区分２",データ!$G$3:$G$35,0),MATCH('入力'!$D$6,データ!$H$2:$O$2,0))="","",INDEX(データ!$H$3:$O$35,MATCH("区分２",データ!$G$3:$G$35,0),MATCH('入力'!$D$6,データ!$H$2:$O$2,0))))</f>
      </c>
      <c r="D11" s="127"/>
      <c r="E11" s="127"/>
      <c r="F11" s="127"/>
      <c r="G11" s="128"/>
      <c r="H11" s="110">
        <f>IF('入力'!$D$6="","",IF(INDEX(データ!$H$3:$O$35,MATCH("細目２",データ!$G$3:$G$35,0),MATCH('入力'!$D$6,データ!$H$2:$O$2,0))="","",INDEX(データ!$H$3:$O$35,MATCH("細目２",データ!$G$3:$G$35,0),MATCH('入力'!$D$6,データ!$H$2:$O$2,0))))</f>
      </c>
      <c r="I11" s="111"/>
      <c r="J11" s="112"/>
      <c r="K11" s="116">
        <f>IF('入力'!$D$6="","",IF(INDEX(データ!$H$3:$O$35,MATCH("支払金額３",データ!$G$3:$G$35,0),MATCH('入力'!$D$6,データ!$H$2:$O$2,0))="","",INDEX(データ!$H$3:$O$35,MATCH("支払金額３",データ!$G$3:$G$35,0),MATCH('入力'!$D$6,データ!$H$2:$O$2,0))))</f>
      </c>
      <c r="L11" s="117"/>
      <c r="M11" s="117"/>
      <c r="N11" s="118"/>
      <c r="O11" s="116">
        <f>IF('入力'!$D$6="","",IF(INDEX(データ!$H$3:$O$35,MATCH("源泉３",データ!$G$3:$G$35,0),MATCH('入力'!$D$6,データ!$H$2:$O$2,0))="","",INDEX(データ!$H$3:$O$35,MATCH("源泉３",データ!$G$3:$G$35,0),MATCH('入力'!$D$6,データ!$H$2:$O$2,0))))</f>
      </c>
      <c r="P11" s="117"/>
      <c r="Q11" s="119"/>
      <c r="R11" s="7"/>
      <c r="S11" s="7"/>
      <c r="T11" s="126">
        <f>IF('入力'!$E$6="","",IF(INDEX(データ!$H$3:$O$35,MATCH("区分２",データ!$G$3:$G$35,0),MATCH('入力'!$E$6,データ!$H$2:$O$2,0))="","",INDEX(データ!$H$3:$O$35,MATCH("区分２",データ!$G$3:$G$35,0),MATCH('入力'!$E$6,データ!$H$2:$O$2,0))))</f>
      </c>
      <c r="U11" s="127"/>
      <c r="V11" s="127"/>
      <c r="W11" s="127"/>
      <c r="X11" s="128"/>
      <c r="Y11" s="110">
        <f>IF('入力'!$E$6="","",IF(INDEX(データ!$H$3:$O$35,MATCH("細目２",データ!$G$3:$G$35,0),MATCH('入力'!$E$6,データ!$H$2:$O$2,0))="","",INDEX(データ!$H$3:$O$35,MATCH("細目２",データ!$G$3:$G$35,0),MATCH('入力'!$E$6,データ!$H$2:$O$2,0))))</f>
      </c>
      <c r="Z11" s="111"/>
      <c r="AA11" s="112"/>
      <c r="AB11" s="116">
        <f>IF('入力'!$E$6="","",IF(INDEX(データ!$H$3:$O$35,MATCH("支払金額３",データ!$G$3:$G$35,0),MATCH('入力'!$E$6,データ!$H$2:$O$2,0))="","",INDEX(データ!$H$3:$O$35,MATCH("支払金額３",データ!$G$3:$G$35,0),MATCH('入力'!$E$6,データ!$H$2:$O$2,0))))</f>
      </c>
      <c r="AC11" s="117"/>
      <c r="AD11" s="117"/>
      <c r="AE11" s="118"/>
      <c r="AF11" s="116">
        <f>IF('入力'!$E$6="","",IF(INDEX(データ!$H$3:$O$35,MATCH("源泉３",データ!$G$3:$G$35,0),MATCH('入力'!$E$6,データ!$H$2:$O$2,0))="","",INDEX(データ!$H$3:$O$35,MATCH("源泉３",データ!$G$3:$G$35,0),MATCH('入力'!$E$6,データ!$H$2:$O$2,0))))</f>
      </c>
      <c r="AG11" s="117"/>
      <c r="AH11" s="119"/>
      <c r="AI11" s="7"/>
    </row>
    <row r="12" spans="3:35" ht="10.5" customHeight="1">
      <c r="C12" s="168"/>
      <c r="D12" s="169"/>
      <c r="E12" s="169"/>
      <c r="F12" s="169"/>
      <c r="G12" s="170"/>
      <c r="H12" s="113"/>
      <c r="I12" s="114"/>
      <c r="J12" s="115"/>
      <c r="K12" s="120">
        <f>IF('入力'!$D$6="","",IF(INDEX(データ!$H$3:$O$35,MATCH("支払金額４",データ!$G$3:$G$35,0),MATCH('入力'!$D$6,データ!$H$2:$O$2,0))="","",INDEX(データ!$H$3:$O$35,MATCH("支払金額４",データ!$G$3:$G$35,0),MATCH('入力'!$D$6,データ!$H$2:$O$2,0))))</f>
      </c>
      <c r="L12" s="121"/>
      <c r="M12" s="121"/>
      <c r="N12" s="122"/>
      <c r="O12" s="120">
        <f>IF('入力'!$D$6="","",IF(INDEX(データ!$H$3:$O$35,MATCH("源泉４",データ!$G$3:$G$35,0),MATCH('入力'!$D$6,データ!$H$2:$O$2,0))="","",INDEX(データ!$H$3:$O$35,MATCH("源泉４",データ!$G$3:$G$35,0),MATCH('入力'!$D$6,データ!$H$2:$O$2,0))))</f>
      </c>
      <c r="P12" s="121"/>
      <c r="Q12" s="123"/>
      <c r="R12" s="7"/>
      <c r="S12" s="7"/>
      <c r="T12" s="168"/>
      <c r="U12" s="169"/>
      <c r="V12" s="169"/>
      <c r="W12" s="169"/>
      <c r="X12" s="170"/>
      <c r="Y12" s="113"/>
      <c r="Z12" s="114"/>
      <c r="AA12" s="115"/>
      <c r="AB12" s="120">
        <f>IF('入力'!$E$6="","",IF(INDEX(データ!$H$3:$O$35,MATCH("支払金額４",データ!$G$3:$G$35,0),MATCH('入力'!$E$6,データ!$H$2:$O$2,0))="","",INDEX(データ!$H$3:$O$35,MATCH("支払金額４",データ!$G$3:$G$35,0),MATCH('入力'!$E$6,データ!$H$2:$O$2,0))))</f>
      </c>
      <c r="AC12" s="121"/>
      <c r="AD12" s="121"/>
      <c r="AE12" s="122"/>
      <c r="AF12" s="120">
        <f>IF('入力'!$E$6="","",IF(INDEX(データ!$H$3:$O$35,MATCH("源泉４",データ!$G$3:$G$35,0),MATCH('入力'!$E$6,データ!$H$2:$O$2,0))="","",INDEX(データ!$H$3:$O$35,MATCH("源泉４",データ!$G$3:$G$35,0),MATCH('入力'!$E$6,データ!$H$2:$O$2,0))))</f>
      </c>
      <c r="AG12" s="121"/>
      <c r="AH12" s="123"/>
      <c r="AI12" s="7"/>
    </row>
    <row r="13" spans="3:35" ht="10.5" customHeight="1">
      <c r="C13" s="126">
        <f>IF('入力'!$D$6="","",IF(INDEX(データ!$H$3:$O$35,MATCH("区分３",データ!$G$3:$G$35,0),MATCH('入力'!$D$6,データ!$H$2:$O$2,0))="","",INDEX(データ!$H$3:$O$35,MATCH("区分３",データ!$G$3:$G$35,0),MATCH('入力'!$D$6,データ!$H$2:$O$2,0))))</f>
      </c>
      <c r="D13" s="127"/>
      <c r="E13" s="127"/>
      <c r="F13" s="127"/>
      <c r="G13" s="128"/>
      <c r="H13" s="110">
        <f>IF('入力'!$D$6="","",IF(INDEX(データ!$H$3:$O$35,MATCH("細目３",データ!$G$3:$G$35,0),MATCH('入力'!$D$6,データ!$H$2:$O$2,0))="","",INDEX(データ!$H$3:$O$35,MATCH("細目３",データ!$G$3:$G$35,0),MATCH('入力'!$D$6,データ!$H$2:$O$2,0))))</f>
      </c>
      <c r="I13" s="111"/>
      <c r="J13" s="112"/>
      <c r="K13" s="116">
        <f>IF('入力'!$D$6="","",IF(INDEX(データ!$H$3:$O$35,MATCH("支払金額５",データ!$G$3:$G$35,0),MATCH('入力'!$D$6,データ!$H$2:$O$2,0))="","",INDEX(データ!$H$3:$O$35,MATCH("支払金額５",データ!$G$3:$G$35,0),MATCH('入力'!$D$6,データ!$H$2:$O$2,0))))</f>
      </c>
      <c r="L13" s="117"/>
      <c r="M13" s="117"/>
      <c r="N13" s="118"/>
      <c r="O13" s="116">
        <f>IF('入力'!$D$6="","",IF(INDEX(データ!$H$3:$O$35,MATCH("源泉５",データ!$G$3:$G$35,0),MATCH('入力'!$D$6,データ!$H$2:$O$2,0))="","",INDEX(データ!$H$3:$O$35,MATCH("源泉５",データ!$G$3:$G$35,0),MATCH('入力'!$D$6,データ!$H$2:$O$2,0))))</f>
      </c>
      <c r="P13" s="117"/>
      <c r="Q13" s="119"/>
      <c r="R13" s="7"/>
      <c r="S13" s="7"/>
      <c r="T13" s="126">
        <f>IF('入力'!$E$6="","",IF(INDEX(データ!$H$3:$O$35,MATCH("区分３",データ!$G$3:$G$35,0),MATCH('入力'!$E$6,データ!$H$2:$O$2,0))="","",INDEX(データ!$H$3:$O$35,MATCH("区分３",データ!$G$3:$G$35,0),MATCH('入力'!$E$6,データ!$H$2:$O$2,0))))</f>
      </c>
      <c r="U13" s="127"/>
      <c r="V13" s="127"/>
      <c r="W13" s="127"/>
      <c r="X13" s="128"/>
      <c r="Y13" s="110">
        <f>IF('入力'!$E$6="","",IF(INDEX(データ!$H$3:$O$35,MATCH("細目３",データ!$G$3:$G$35,0),MATCH('入力'!$E$6,データ!$H$2:$O$2,0))="","",INDEX(データ!$H$3:$O$35,MATCH("細目３",データ!$G$3:$G$35,0),MATCH('入力'!$E$6,データ!$H$2:$O$2,0))))</f>
      </c>
      <c r="Z13" s="111"/>
      <c r="AA13" s="112"/>
      <c r="AB13" s="116">
        <f>IF('入力'!$E$6="","",IF(INDEX(データ!$H$3:$O$35,MATCH("支払金額５",データ!$G$3:$G$35,0),MATCH('入力'!$E$6,データ!$H$2:$O$2,0))="","",INDEX(データ!$H$3:$O$35,MATCH("支払金額５",データ!$G$3:$G$35,0),MATCH('入力'!$E$6,データ!$H$2:$O$2,0))))</f>
      </c>
      <c r="AC13" s="117"/>
      <c r="AD13" s="117"/>
      <c r="AE13" s="118"/>
      <c r="AF13" s="116">
        <f>IF('入力'!$E$6="","",IF(INDEX(データ!$H$3:$O$35,MATCH("源泉５",データ!$G$3:$G$35,0),MATCH('入力'!$E$6,データ!$H$2:$O$2,0))="","",INDEX(データ!$H$3:$O$35,MATCH("源泉５",データ!$G$3:$G$35,0),MATCH('入力'!$E$6,データ!$H$2:$O$2,0))))</f>
      </c>
      <c r="AG13" s="117"/>
      <c r="AH13" s="119"/>
      <c r="AI13" s="7"/>
    </row>
    <row r="14" spans="3:35" ht="10.5" customHeight="1">
      <c r="C14" s="168"/>
      <c r="D14" s="169"/>
      <c r="E14" s="169"/>
      <c r="F14" s="169"/>
      <c r="G14" s="170"/>
      <c r="H14" s="113"/>
      <c r="I14" s="114"/>
      <c r="J14" s="115"/>
      <c r="K14" s="120">
        <f>IF('入力'!$D$6="","",IF(INDEX(データ!$H$3:$O$35,MATCH("支払金額６",データ!$G$3:$G$35,0),MATCH('入力'!$D$6,データ!$H$2:$O$2,0))="","",INDEX(データ!$H$3:$O$35,MATCH("支払金額６",データ!$G$3:$G$35,0),MATCH('入力'!$D$6,データ!$H$2:$O$2,0))))</f>
      </c>
      <c r="L14" s="121"/>
      <c r="M14" s="121"/>
      <c r="N14" s="122"/>
      <c r="O14" s="120">
        <f>IF('入力'!$D$6="","",IF(INDEX(データ!$H$3:$O$35,MATCH("源泉６",データ!$G$3:$G$35,0),MATCH('入力'!$D$6,データ!$H$2:$O$2,0))="","",INDEX(データ!$H$3:$O$35,MATCH("源泉６",データ!$G$3:$G$35,0),MATCH('入力'!$D$6,データ!$H$2:$O$2,0))))</f>
      </c>
      <c r="P14" s="121"/>
      <c r="Q14" s="123"/>
      <c r="R14" s="7"/>
      <c r="S14" s="7"/>
      <c r="T14" s="168"/>
      <c r="U14" s="169"/>
      <c r="V14" s="169"/>
      <c r="W14" s="169"/>
      <c r="X14" s="170"/>
      <c r="Y14" s="113"/>
      <c r="Z14" s="114"/>
      <c r="AA14" s="115"/>
      <c r="AB14" s="120">
        <f>IF('入力'!$E$6="","",IF(INDEX(データ!$H$3:$O$35,MATCH("支払金額６",データ!$G$3:$G$35,0),MATCH('入力'!$E$6,データ!$H$2:$O$2,0))="","",INDEX(データ!$H$3:$O$35,MATCH("支払金額６",データ!$G$3:$G$35,0),MATCH('入力'!$E$6,データ!$H$2:$O$2,0))))</f>
      </c>
      <c r="AC14" s="121"/>
      <c r="AD14" s="121"/>
      <c r="AE14" s="122"/>
      <c r="AF14" s="120">
        <f>IF('入力'!$E$6="","",IF(INDEX(データ!$H$3:$O$35,MATCH("源泉６",データ!$G$3:$G$35,0),MATCH('入力'!$E$6,データ!$H$2:$O$2,0))="","",INDEX(データ!$H$3:$O$35,MATCH("源泉６",データ!$G$3:$G$35,0),MATCH('入力'!$E$6,データ!$H$2:$O$2,0))))</f>
      </c>
      <c r="AG14" s="121"/>
      <c r="AH14" s="123"/>
      <c r="AI14" s="7"/>
    </row>
    <row r="15" spans="3:35" ht="10.5" customHeight="1">
      <c r="C15" s="126">
        <f>IF('入力'!$D$6="","",IF(INDEX(データ!$H$3:$O$35,MATCH("区分４",データ!$G$3:$G$35,0),MATCH('入力'!$D$6,データ!$H$2:$O$2,0))="","",INDEX(データ!$H$3:$O$35,MATCH("区分４",データ!$G$3:$G$35,0),MATCH('入力'!$D$6,データ!$H$2:$O$2,0))))</f>
      </c>
      <c r="D15" s="127"/>
      <c r="E15" s="127"/>
      <c r="F15" s="127"/>
      <c r="G15" s="128"/>
      <c r="H15" s="110">
        <f>IF('入力'!$D$6="","",IF(INDEX(データ!$H$3:$O$35,MATCH("細目４",データ!$G$3:$G$35,0),MATCH('入力'!$D$6,データ!$H$2:$O$2,0))="","",INDEX(データ!$H$3:$O$35,MATCH("細目４",データ!$G$3:$G$35,0),MATCH('入力'!$D$6,データ!$H$2:$O$2,0))))</f>
      </c>
      <c r="I15" s="111"/>
      <c r="J15" s="112"/>
      <c r="K15" s="116">
        <f>IF('入力'!$D$6="","",IF(INDEX(データ!$H$3:$O$35,MATCH("支払金額７",データ!$G$3:$G$35,0),MATCH('入力'!$D$6,データ!$H$2:$O$2,0))="","",INDEX(データ!$H$3:$O$35,MATCH("支払金額７",データ!$G$3:$G$35,0),MATCH('入力'!$D$6,データ!$H$2:$O$2,0))))</f>
      </c>
      <c r="L15" s="117"/>
      <c r="M15" s="117"/>
      <c r="N15" s="118"/>
      <c r="O15" s="116">
        <f>IF('入力'!$D$6="","",IF(INDEX(データ!$H$3:$O$35,MATCH("源泉７",データ!$G$3:$G$35,0),MATCH('入力'!$D$6,データ!$H$2:$O$2,0))="","",INDEX(データ!$H$3:$O$35,MATCH("源泉７",データ!$G$3:$G$35,0),MATCH('入力'!$D$6,データ!$H$2:$O$2,0))))</f>
      </c>
      <c r="P15" s="117"/>
      <c r="Q15" s="119"/>
      <c r="R15" s="5"/>
      <c r="S15" s="5"/>
      <c r="T15" s="126">
        <f>IF('入力'!$E$6="","",IF(INDEX(データ!$H$3:$O$35,MATCH("区分４",データ!$G$3:$G$35,0),MATCH('入力'!$E$6,データ!$H$2:$O$2,0))="","",INDEX(データ!$H$3:$O$35,MATCH("区分４",データ!$G$3:$G$35,0),MATCH('入力'!$E$6,データ!$H$2:$O$2,0))))</f>
      </c>
      <c r="U15" s="127"/>
      <c r="V15" s="127"/>
      <c r="W15" s="127"/>
      <c r="X15" s="128"/>
      <c r="Y15" s="110">
        <f>IF('入力'!$E$6="","",IF(INDEX(データ!$H$3:$O$35,MATCH("細目４",データ!$G$3:$G$35,0),MATCH('入力'!$E$6,データ!$H$2:$O$2,0))="","",INDEX(データ!$H$3:$O$35,MATCH("細目４",データ!$G$3:$G$35,0),MATCH('入力'!$E$6,データ!$H$2:$O$2,0))))</f>
      </c>
      <c r="Z15" s="111"/>
      <c r="AA15" s="112"/>
      <c r="AB15" s="116">
        <f>IF('入力'!$E$6="","",IF(INDEX(データ!$H$3:$O$35,MATCH("支払金額７",データ!$G$3:$G$35,0),MATCH('入力'!$E$6,データ!$H$2:$O$2,0))="","",INDEX(データ!$H$3:$O$35,MATCH("支払金額７",データ!$G$3:$G$35,0),MATCH('入力'!$E$6,データ!$H$2:$O$2,0))))</f>
      </c>
      <c r="AC15" s="117"/>
      <c r="AD15" s="117"/>
      <c r="AE15" s="118"/>
      <c r="AF15" s="116">
        <f>IF('入力'!$E$6="","",IF(INDEX(データ!$H$3:$O$35,MATCH("源泉７",データ!$G$3:$G$35,0),MATCH('入力'!$E$6,データ!$H$2:$O$2,0))="","",INDEX(データ!$H$3:$O$35,MATCH("源泉７",データ!$G$3:$G$35,0),MATCH('入力'!$E$6,データ!$H$2:$O$2,0))))</f>
      </c>
      <c r="AG15" s="117"/>
      <c r="AH15" s="119"/>
      <c r="AI15" s="5"/>
    </row>
    <row r="16" spans="3:35" ht="10.5" customHeight="1">
      <c r="C16" s="168"/>
      <c r="D16" s="169"/>
      <c r="E16" s="169"/>
      <c r="F16" s="169"/>
      <c r="G16" s="170"/>
      <c r="H16" s="113"/>
      <c r="I16" s="114"/>
      <c r="J16" s="115"/>
      <c r="K16" s="120">
        <f>IF('入力'!$D$6="","",IF(INDEX(データ!$H$3:$O$35,MATCH("支払金額８",データ!$G$3:$G$35,0),MATCH('入力'!$D$6,データ!$H$2:$O$2,0))="","",INDEX(データ!$H$3:$O$35,MATCH("支払金額８",データ!$G$3:$G$35,0),MATCH('入力'!$D$6,データ!$H$2:$O$2,0))))</f>
      </c>
      <c r="L16" s="121"/>
      <c r="M16" s="121"/>
      <c r="N16" s="122"/>
      <c r="O16" s="120">
        <f>IF('入力'!$D$6="","",IF(INDEX(データ!$H$3:$O$35,MATCH("源泉８",データ!$G$3:$G$35,0),MATCH('入力'!$D$6,データ!$H$2:$O$2,0))="","",INDEX(データ!$H$3:$O$35,MATCH("源泉８",データ!$G$3:$G$35,0),MATCH('入力'!$D$6,データ!$H$2:$O$2,0))))</f>
      </c>
      <c r="P16" s="121"/>
      <c r="Q16" s="123"/>
      <c r="R16" s="5"/>
      <c r="S16" s="5"/>
      <c r="T16" s="168"/>
      <c r="U16" s="169"/>
      <c r="V16" s="169"/>
      <c r="W16" s="169"/>
      <c r="X16" s="170"/>
      <c r="Y16" s="113"/>
      <c r="Z16" s="114"/>
      <c r="AA16" s="115"/>
      <c r="AB16" s="120">
        <f>IF('入力'!$E$6="","",IF(INDEX(データ!$H$3:$O$35,MATCH("支払金額８",データ!$G$3:$G$35,0),MATCH('入力'!$E$6,データ!$H$2:$O$2,0))="","",INDEX(データ!$H$3:$O$35,MATCH("支払金額８",データ!$G$3:$G$35,0),MATCH('入力'!$E$6,データ!$H$2:$O$2,0))))</f>
      </c>
      <c r="AC16" s="121"/>
      <c r="AD16" s="121"/>
      <c r="AE16" s="122"/>
      <c r="AF16" s="120">
        <f>IF('入力'!$E$6="","",IF(INDEX(データ!$H$3:$O$35,MATCH("源泉８",データ!$G$3:$G$35,0),MATCH('入力'!$E$6,データ!$H$2:$O$2,0))="","",INDEX(データ!$H$3:$O$35,MATCH("源泉８",データ!$G$3:$G$35,0),MATCH('入力'!$E$6,データ!$H$2:$O$2,0))))</f>
      </c>
      <c r="AG16" s="121"/>
      <c r="AH16" s="123"/>
      <c r="AI16" s="5"/>
    </row>
    <row r="17" spans="3:35" ht="10.5" customHeight="1">
      <c r="C17" s="126">
        <f>IF('入力'!$D$6="","",IF(INDEX(データ!$H$3:$O$35,MATCH("区分５",データ!$G$3:$G$35,0),MATCH('入力'!$D$6,データ!$H$2:$O$2,0))="","",INDEX(データ!$H$3:$O$35,MATCH("区分５",データ!$G$3:$G$35,0),MATCH('入力'!$D$6,データ!$H$2:$O$2,0))))</f>
      </c>
      <c r="D17" s="127"/>
      <c r="E17" s="127"/>
      <c r="F17" s="127"/>
      <c r="G17" s="128"/>
      <c r="H17" s="110">
        <f>IF('入力'!$D$6="","",IF(INDEX(データ!$H$3:$O$35,MATCH("細目５",データ!$G$3:$G$35,0),MATCH('入力'!$D$6,データ!$H$2:$O$2,0))="","",INDEX(データ!$H$3:$O$35,MATCH("細目５",データ!$G$3:$G$35,0),MATCH('入力'!$D$6,データ!$H$2:$O$2,0))))</f>
      </c>
      <c r="I17" s="111"/>
      <c r="J17" s="112"/>
      <c r="K17" s="116">
        <f>IF('入力'!$D$6="","",IF(INDEX(データ!$H$3:$O$35,MATCH("支払金額９",データ!$G$3:$G$35,0),MATCH('入力'!$D$6,データ!$H$2:$O$2,0))="","",INDEX(データ!$H$3:$O$35,MATCH("支払金額９",データ!$G$3:$G$35,0),MATCH('入力'!$D$6,データ!$H$2:$O$2,0))))</f>
      </c>
      <c r="L17" s="117"/>
      <c r="M17" s="117"/>
      <c r="N17" s="118"/>
      <c r="O17" s="116">
        <f>IF('入力'!$D$6="","",IF(INDEX(データ!$H$3:$O$35,MATCH("源泉９",データ!$G$3:$G$35,0),MATCH('入力'!$D$6,データ!$H$2:$O$2,0))="","",INDEX(データ!$H$3:$O$35,MATCH("源泉９",データ!$G$3:$G$35,0),MATCH('入力'!$D$6,データ!$H$2:$O$2,0))))</f>
      </c>
      <c r="P17" s="117"/>
      <c r="Q17" s="119"/>
      <c r="R17" s="5"/>
      <c r="S17" s="5"/>
      <c r="T17" s="126">
        <f>IF('入力'!$E$6="","",IF(INDEX(データ!$H$3:$O$35,MATCH("区分５",データ!$G$3:$G$35,0),MATCH('入力'!$E$6,データ!$H$2:$O$2,0))="","",INDEX(データ!$H$3:$O$35,MATCH("区分５",データ!$G$3:$G$35,0),MATCH('入力'!$E$6,データ!$H$2:$O$2,0))))</f>
      </c>
      <c r="U17" s="127"/>
      <c r="V17" s="127"/>
      <c r="W17" s="127"/>
      <c r="X17" s="128"/>
      <c r="Y17" s="110">
        <f>IF('入力'!$E$6="","",IF(INDEX(データ!$H$3:$O$35,MATCH("細目５",データ!$G$3:$G$35,0),MATCH('入力'!$E$6,データ!$H$2:$O$2,0))="","",INDEX(データ!$H$3:$O$35,MATCH("細目５",データ!$G$3:$G$35,0),MATCH('入力'!$E$6,データ!$H$2:$O$2,0))))</f>
      </c>
      <c r="Z17" s="111"/>
      <c r="AA17" s="112"/>
      <c r="AB17" s="116">
        <f>IF('入力'!$E$6="","",IF(INDEX(データ!$H$3:$O$35,MATCH("支払金額９",データ!$G$3:$G$35,0),MATCH('入力'!$E$6,データ!$H$2:$O$2,0))="","",INDEX(データ!$H$3:$O$35,MATCH("支払金額９",データ!$G$3:$G$35,0),MATCH('入力'!$E$6,データ!$H$2:$O$2,0))))</f>
      </c>
      <c r="AC17" s="117"/>
      <c r="AD17" s="117"/>
      <c r="AE17" s="118"/>
      <c r="AF17" s="116">
        <f>IF('入力'!$E$6="","",IF(INDEX(データ!$H$3:$O$35,MATCH("源泉９",データ!$G$3:$G$35,0),MATCH('入力'!$E$6,データ!$H$2:$O$2,0))="","",INDEX(データ!$H$3:$O$35,MATCH("源泉９",データ!$G$3:$G$35,0),MATCH('入力'!$E$6,データ!$H$2:$O$2,0))))</f>
      </c>
      <c r="AG17" s="117"/>
      <c r="AH17" s="119"/>
      <c r="AI17" s="5"/>
    </row>
    <row r="18" spans="3:35" ht="10.5" customHeight="1">
      <c r="C18" s="129"/>
      <c r="D18" s="130"/>
      <c r="E18" s="130"/>
      <c r="F18" s="130"/>
      <c r="G18" s="131"/>
      <c r="H18" s="155"/>
      <c r="I18" s="156"/>
      <c r="J18" s="157"/>
      <c r="K18" s="158">
        <f>IF('入力'!$D$6="","",IF(INDEX(データ!$H$3:$O$35,MATCH("支払金額１０",データ!$G$3:$G$35,0),MATCH('入力'!$D$6,データ!$H$2:$O$2,0))="","",INDEX(データ!$H$3:$O$35,MATCH("支払金額１０",データ!$G$3:$G$35,0),MATCH('入力'!$D$6,データ!$H$2:$O$2,0))))</f>
      </c>
      <c r="L18" s="159"/>
      <c r="M18" s="159"/>
      <c r="N18" s="160"/>
      <c r="O18" s="158">
        <f>IF('入力'!$D$6="","",IF(INDEX(データ!$H$3:$O$35,MATCH("源泉１０",データ!$G$3:$G$35,0),MATCH('入力'!$D$6,データ!$H$2:$O$2,0))="","",INDEX(データ!$H$3:$O$35,MATCH("源泉１０",データ!$G$3:$G$35,0),MATCH('入力'!$D$6,データ!$H$2:$O$2,0))))</f>
      </c>
      <c r="P18" s="159"/>
      <c r="Q18" s="161"/>
      <c r="R18" s="5"/>
      <c r="S18" s="5"/>
      <c r="T18" s="129"/>
      <c r="U18" s="130"/>
      <c r="V18" s="130"/>
      <c r="W18" s="130"/>
      <c r="X18" s="131"/>
      <c r="Y18" s="155"/>
      <c r="Z18" s="156"/>
      <c r="AA18" s="157"/>
      <c r="AB18" s="158">
        <f>IF('入力'!$E$6="","",IF(INDEX(データ!$H$3:$O$35,MATCH("支払金額１０",データ!$G$3:$G$35,0),MATCH('入力'!$E$6,データ!$H$2:$O$2,0))="","",INDEX(データ!$H$3:$O$35,MATCH("支払金額１０",データ!$G$3:$G$35,0),MATCH('入力'!$E$6,データ!$H$2:$O$2,0))))</f>
      </c>
      <c r="AC18" s="159"/>
      <c r="AD18" s="159"/>
      <c r="AE18" s="160"/>
      <c r="AF18" s="158">
        <f>IF('入力'!$E$6="","",IF(INDEX(データ!$H$3:$O$35,MATCH("源泉１０",データ!$G$3:$G$35,0),MATCH('入力'!$E$6,データ!$H$2:$O$2,0))="","",INDEX(データ!$H$3:$O$35,MATCH("源泉１０",データ!$G$3:$G$35,0),MATCH('入力'!$E$6,データ!$H$2:$O$2,0))))</f>
      </c>
      <c r="AG18" s="159"/>
      <c r="AH18" s="161"/>
      <c r="AI18" s="5"/>
    </row>
    <row r="19" spans="3:35" ht="24.75" customHeight="1">
      <c r="C19" s="43" t="s">
        <v>5</v>
      </c>
      <c r="D19" s="132">
        <f>IF('入力'!$D$6="","",IF(INDEX(データ!$H$3:$O$35,MATCH("摘要",データ!$G$3:$G$35,0),MATCH('入力'!$D$6,データ!$H$2:$O$2,0))="","",INDEX(データ!$H$3:$O$35,MATCH("摘要",データ!$G$3:$G$35,0),MATCH('入力'!$D$6,データ!$H$2:$O$2,0))))</f>
      </c>
      <c r="E19" s="132"/>
      <c r="F19" s="132"/>
      <c r="G19" s="132"/>
      <c r="H19" s="132"/>
      <c r="I19" s="132"/>
      <c r="J19" s="132"/>
      <c r="K19" s="132"/>
      <c r="L19" s="132"/>
      <c r="M19" s="132"/>
      <c r="N19" s="132"/>
      <c r="O19" s="132"/>
      <c r="P19" s="132"/>
      <c r="Q19" s="133"/>
      <c r="R19" s="6"/>
      <c r="S19" s="6"/>
      <c r="T19" s="43" t="s">
        <v>5</v>
      </c>
      <c r="U19" s="132">
        <f>IF('入力'!$E$6="","",IF(INDEX(データ!$H$3:$O$35,MATCH("摘要",データ!$G$3:$G$35,0),MATCH('入力'!$E$6,データ!$H$2:$O$2,0))="","",INDEX(データ!$H$3:$O$35,MATCH("摘要",データ!$G$3:$G$35,0),MATCH('入力'!$E$6,データ!$H$2:$O$2,0))))</f>
      </c>
      <c r="V19" s="132"/>
      <c r="W19" s="132"/>
      <c r="X19" s="132"/>
      <c r="Y19" s="132"/>
      <c r="Z19" s="132"/>
      <c r="AA19" s="132"/>
      <c r="AB19" s="132"/>
      <c r="AC19" s="132"/>
      <c r="AD19" s="132"/>
      <c r="AE19" s="132"/>
      <c r="AF19" s="132"/>
      <c r="AG19" s="132"/>
      <c r="AH19" s="133"/>
      <c r="AI19" s="6"/>
    </row>
    <row r="20" spans="3:35" ht="10.5" customHeight="1">
      <c r="C20" s="162" t="s">
        <v>6</v>
      </c>
      <c r="D20" s="165" t="s">
        <v>7</v>
      </c>
      <c r="E20" s="166"/>
      <c r="F20" s="166"/>
      <c r="G20" s="166"/>
      <c r="H20" s="167"/>
      <c r="I20" s="140">
        <f>IF('入力'!$D$21="","",'入力'!$D$21)</f>
      </c>
      <c r="J20" s="141"/>
      <c r="K20" s="141"/>
      <c r="L20" s="141"/>
      <c r="M20" s="141"/>
      <c r="N20" s="141"/>
      <c r="O20" s="141"/>
      <c r="P20" s="141"/>
      <c r="Q20" s="142"/>
      <c r="R20" s="3"/>
      <c r="S20" s="3"/>
      <c r="T20" s="162" t="s">
        <v>6</v>
      </c>
      <c r="U20" s="165" t="s">
        <v>7</v>
      </c>
      <c r="V20" s="166"/>
      <c r="W20" s="166"/>
      <c r="X20" s="166"/>
      <c r="Y20" s="167"/>
      <c r="Z20" s="140">
        <f>IF('入力'!$D$21="","",'入力'!$D$21)</f>
      </c>
      <c r="AA20" s="141"/>
      <c r="AB20" s="141"/>
      <c r="AC20" s="141"/>
      <c r="AD20" s="141"/>
      <c r="AE20" s="141"/>
      <c r="AF20" s="141"/>
      <c r="AG20" s="141"/>
      <c r="AH20" s="142"/>
      <c r="AI20" s="3"/>
    </row>
    <row r="21" spans="3:35" ht="10.5" customHeight="1">
      <c r="C21" s="163"/>
      <c r="D21" s="188" t="s">
        <v>1</v>
      </c>
      <c r="E21" s="189"/>
      <c r="F21" s="189"/>
      <c r="G21" s="189"/>
      <c r="H21" s="190"/>
      <c r="I21" s="197"/>
      <c r="J21" s="198"/>
      <c r="K21" s="198"/>
      <c r="L21" s="198"/>
      <c r="M21" s="198"/>
      <c r="N21" s="198"/>
      <c r="O21" s="198"/>
      <c r="P21" s="198"/>
      <c r="Q21" s="199"/>
      <c r="R21" s="3"/>
      <c r="S21" s="3"/>
      <c r="T21" s="163"/>
      <c r="U21" s="188" t="s">
        <v>1</v>
      </c>
      <c r="V21" s="189"/>
      <c r="W21" s="189"/>
      <c r="X21" s="189"/>
      <c r="Y21" s="190"/>
      <c r="Z21" s="197"/>
      <c r="AA21" s="198"/>
      <c r="AB21" s="198"/>
      <c r="AC21" s="198"/>
      <c r="AD21" s="198"/>
      <c r="AE21" s="198"/>
      <c r="AF21" s="198"/>
      <c r="AG21" s="198"/>
      <c r="AH21" s="199"/>
      <c r="AI21" s="3"/>
    </row>
    <row r="22" spans="3:35" ht="10.5" customHeight="1">
      <c r="C22" s="163"/>
      <c r="D22" s="191" t="s">
        <v>3</v>
      </c>
      <c r="E22" s="192"/>
      <c r="F22" s="192"/>
      <c r="G22" s="192"/>
      <c r="H22" s="193"/>
      <c r="I22" s="146">
        <f>IF('入力'!$D$19="","",'入力'!$D$19)</f>
      </c>
      <c r="J22" s="147"/>
      <c r="K22" s="147"/>
      <c r="L22" s="147"/>
      <c r="M22" s="147"/>
      <c r="N22" s="134" t="s">
        <v>36</v>
      </c>
      <c r="O22" s="136">
        <f>IF('入力'!$D$23="","",'入力'!$D$23)</f>
      </c>
      <c r="P22" s="136"/>
      <c r="Q22" s="137"/>
      <c r="R22" s="3"/>
      <c r="S22" s="3"/>
      <c r="T22" s="163"/>
      <c r="U22" s="191" t="s">
        <v>3</v>
      </c>
      <c r="V22" s="192"/>
      <c r="W22" s="192"/>
      <c r="X22" s="192"/>
      <c r="Y22" s="193"/>
      <c r="Z22" s="146">
        <f>IF('入力'!$D$19="","",'入力'!$D$19)</f>
      </c>
      <c r="AA22" s="147"/>
      <c r="AB22" s="147"/>
      <c r="AC22" s="147"/>
      <c r="AD22" s="147"/>
      <c r="AE22" s="134" t="s">
        <v>36</v>
      </c>
      <c r="AF22" s="136">
        <f>IF('入力'!$D$23="","",'入力'!$D$23)</f>
      </c>
      <c r="AG22" s="136"/>
      <c r="AH22" s="137"/>
      <c r="AI22" s="3"/>
    </row>
    <row r="23" spans="3:35" ht="10.5" customHeight="1">
      <c r="C23" s="164"/>
      <c r="D23" s="194" t="s">
        <v>4</v>
      </c>
      <c r="E23" s="195"/>
      <c r="F23" s="195"/>
      <c r="G23" s="195"/>
      <c r="H23" s="196"/>
      <c r="I23" s="149"/>
      <c r="J23" s="150"/>
      <c r="K23" s="150"/>
      <c r="L23" s="150"/>
      <c r="M23" s="150"/>
      <c r="N23" s="135"/>
      <c r="O23" s="138"/>
      <c r="P23" s="138"/>
      <c r="Q23" s="139"/>
      <c r="R23" s="3"/>
      <c r="S23" s="3"/>
      <c r="T23" s="164"/>
      <c r="U23" s="194" t="s">
        <v>4</v>
      </c>
      <c r="V23" s="195"/>
      <c r="W23" s="195"/>
      <c r="X23" s="195"/>
      <c r="Y23" s="196"/>
      <c r="Z23" s="149"/>
      <c r="AA23" s="150"/>
      <c r="AB23" s="150"/>
      <c r="AC23" s="150"/>
      <c r="AD23" s="150"/>
      <c r="AE23" s="135"/>
      <c r="AF23" s="138"/>
      <c r="AG23" s="138"/>
      <c r="AH23" s="139"/>
      <c r="AI23" s="3"/>
    </row>
    <row r="24" spans="3:35" ht="4.5" customHeight="1">
      <c r="C24" s="10"/>
      <c r="D24" s="10"/>
      <c r="E24" s="10"/>
      <c r="F24" s="10"/>
      <c r="G24" s="10"/>
      <c r="H24" s="10"/>
      <c r="I24" s="10"/>
      <c r="J24" s="11"/>
      <c r="K24" s="11"/>
      <c r="L24" s="35"/>
      <c r="M24" s="35"/>
      <c r="N24" s="35"/>
      <c r="O24" s="35"/>
      <c r="P24" s="35"/>
      <c r="Q24" s="36"/>
      <c r="R24" s="3"/>
      <c r="S24" s="3"/>
      <c r="T24" s="10"/>
      <c r="U24" s="10"/>
      <c r="V24" s="10"/>
      <c r="W24" s="10"/>
      <c r="X24" s="10"/>
      <c r="Y24" s="10"/>
      <c r="Z24" s="10"/>
      <c r="AA24" s="11"/>
      <c r="AB24" s="11"/>
      <c r="AC24" s="35"/>
      <c r="AD24" s="35"/>
      <c r="AE24" s="35"/>
      <c r="AF24" s="35"/>
      <c r="AG24" s="35"/>
      <c r="AH24" s="36"/>
      <c r="AI24" s="3"/>
    </row>
    <row r="25" spans="1:35" ht="13.5" customHeight="1">
      <c r="A25" s="12"/>
      <c r="C25" s="48" t="s">
        <v>27</v>
      </c>
      <c r="D25" s="41" t="s">
        <v>33</v>
      </c>
      <c r="E25" s="107">
        <f>IF('入力'!$D$25="","",'入力'!$D$25)</f>
      </c>
      <c r="F25" s="107"/>
      <c r="G25" s="107"/>
      <c r="H25" s="107"/>
      <c r="I25" s="107"/>
      <c r="J25" s="108"/>
      <c r="K25" s="42" t="s">
        <v>35</v>
      </c>
      <c r="L25" s="107">
        <f>IF('入力'!$G$25="","",'入力'!$G$25)</f>
      </c>
      <c r="M25" s="107"/>
      <c r="N25" s="107"/>
      <c r="O25" s="109"/>
      <c r="P25" s="124" t="s">
        <v>40</v>
      </c>
      <c r="Q25" s="125"/>
      <c r="R25" s="3"/>
      <c r="S25" s="3"/>
      <c r="T25" s="48" t="s">
        <v>27</v>
      </c>
      <c r="U25" s="41" t="s">
        <v>33</v>
      </c>
      <c r="V25" s="107">
        <f>IF('入力'!$D$25="","",'入力'!$D$25)</f>
      </c>
      <c r="W25" s="107"/>
      <c r="X25" s="107"/>
      <c r="Y25" s="107"/>
      <c r="Z25" s="107"/>
      <c r="AA25" s="108"/>
      <c r="AB25" s="42" t="s">
        <v>35</v>
      </c>
      <c r="AC25" s="107">
        <f>IF('入力'!$G$25="","",'入力'!$G$25)</f>
      </c>
      <c r="AD25" s="107"/>
      <c r="AE25" s="107"/>
      <c r="AF25" s="109"/>
      <c r="AG25" s="124" t="s">
        <v>38</v>
      </c>
      <c r="AH25" s="125"/>
      <c r="AI25" s="3"/>
    </row>
    <row r="26" spans="1:35" ht="4.5" customHeight="1">
      <c r="A26" s="12"/>
      <c r="C26" s="10"/>
      <c r="D26" s="10"/>
      <c r="E26" s="10"/>
      <c r="F26" s="10"/>
      <c r="G26" s="10"/>
      <c r="H26" s="10"/>
      <c r="I26" s="10"/>
      <c r="J26" s="11"/>
      <c r="K26" s="11"/>
      <c r="L26" s="11"/>
      <c r="M26" s="11"/>
      <c r="N26" s="3"/>
      <c r="O26" s="40"/>
      <c r="P26" s="3"/>
      <c r="Q26" s="3"/>
      <c r="R26" s="3"/>
      <c r="S26" s="3"/>
      <c r="T26" s="10"/>
      <c r="U26" s="10"/>
      <c r="V26" s="10"/>
      <c r="W26" s="11"/>
      <c r="X26" s="11"/>
      <c r="Y26" s="11"/>
      <c r="Z26" s="11"/>
      <c r="AA26" s="3"/>
      <c r="AB26" s="3"/>
      <c r="AC26" s="3"/>
      <c r="AD26" s="3"/>
      <c r="AE26" s="3"/>
      <c r="AF26" s="3"/>
      <c r="AG26" s="3"/>
      <c r="AH26" s="3"/>
      <c r="AI26" s="3"/>
    </row>
    <row r="27" spans="1:36" ht="8.25" customHeight="1">
      <c r="A27" s="12"/>
      <c r="B27" s="12"/>
      <c r="C27" s="10"/>
      <c r="D27" s="10"/>
      <c r="E27" s="10"/>
      <c r="F27" s="10"/>
      <c r="G27" s="10"/>
      <c r="H27" s="10"/>
      <c r="I27" s="10"/>
      <c r="J27" s="11"/>
      <c r="K27" s="11"/>
      <c r="L27" s="11"/>
      <c r="M27" s="11"/>
      <c r="N27" s="3"/>
      <c r="O27" s="3"/>
      <c r="P27" s="3"/>
      <c r="Q27" s="3"/>
      <c r="R27" s="3"/>
      <c r="S27" s="3"/>
      <c r="T27" s="10"/>
      <c r="U27" s="10"/>
      <c r="V27" s="10"/>
      <c r="W27" s="11"/>
      <c r="X27" s="11"/>
      <c r="Y27" s="11"/>
      <c r="Z27" s="11"/>
      <c r="AA27" s="3"/>
      <c r="AB27" s="3"/>
      <c r="AC27" s="3"/>
      <c r="AD27" s="3"/>
      <c r="AE27" s="3"/>
      <c r="AF27" s="3"/>
      <c r="AG27" s="3"/>
      <c r="AH27" s="3"/>
      <c r="AI27" s="3"/>
      <c r="AJ27" s="12"/>
    </row>
    <row r="28" spans="1:35" ht="18" customHeight="1">
      <c r="A28" s="12"/>
      <c r="B28" s="12"/>
      <c r="C28" s="12"/>
      <c r="D28" s="12"/>
      <c r="E28" s="12"/>
      <c r="F28" s="12"/>
      <c r="G28" s="12"/>
      <c r="H28" s="12"/>
      <c r="I28" s="12"/>
      <c r="J28" s="12"/>
      <c r="K28" s="12"/>
      <c r="R28" s="12"/>
      <c r="AI28" s="12"/>
    </row>
    <row r="29" spans="3:35" ht="14.25">
      <c r="C29" s="13"/>
      <c r="D29" s="47" t="s">
        <v>30</v>
      </c>
      <c r="E29" s="14"/>
      <c r="F29" s="200">
        <f>IF('入力'!$D$4="","",'入力'!$D$4)</f>
      </c>
      <c r="G29" s="200"/>
      <c r="H29" s="46" t="s">
        <v>29</v>
      </c>
      <c r="I29" s="13"/>
      <c r="J29" s="45"/>
      <c r="K29" s="38"/>
      <c r="L29" s="37"/>
      <c r="M29" s="13"/>
      <c r="N29" s="13"/>
      <c r="O29" s="13"/>
      <c r="P29" s="13"/>
      <c r="Q29" s="14" t="s">
        <v>31</v>
      </c>
      <c r="R29" s="39"/>
      <c r="S29" s="2"/>
      <c r="T29" s="13"/>
      <c r="U29" s="47" t="s">
        <v>30</v>
      </c>
      <c r="V29" s="14"/>
      <c r="W29" s="200">
        <f>IF('入力'!$D$4="","",'入力'!$D$4)</f>
      </c>
      <c r="X29" s="200"/>
      <c r="Y29" s="46" t="s">
        <v>29</v>
      </c>
      <c r="Z29" s="13"/>
      <c r="AA29" s="45"/>
      <c r="AB29" s="38"/>
      <c r="AC29" s="37"/>
      <c r="AD29" s="13"/>
      <c r="AE29" s="13"/>
      <c r="AF29" s="13"/>
      <c r="AG29" s="13"/>
      <c r="AH29" s="14" t="s">
        <v>31</v>
      </c>
      <c r="AI29" s="2"/>
    </row>
    <row r="30" ht="6.75" customHeight="1">
      <c r="R30" s="12"/>
    </row>
    <row r="31" spans="3:35" ht="10.5" customHeight="1">
      <c r="C31" s="201" t="s">
        <v>0</v>
      </c>
      <c r="D31" s="203" t="s">
        <v>9</v>
      </c>
      <c r="E31" s="204"/>
      <c r="F31" s="204"/>
      <c r="G31" s="204"/>
      <c r="H31" s="205"/>
      <c r="I31" s="140">
        <f>IF('入力'!$D$7="","",IF(INDEX(データ!$H$3:$O$35,MATCH("住所",データ!$G$3:$G$35,0),MATCH('入力'!$D$7,データ!$H$2:$O$2,0))="","",INDEX(データ!$H$3:$O$35,MATCH("住所",データ!$G$3:$G$35,0),MATCH('入力'!$D$7,データ!$H$2:$O$2,0))))</f>
      </c>
      <c r="J31" s="141"/>
      <c r="K31" s="141"/>
      <c r="L31" s="141"/>
      <c r="M31" s="141"/>
      <c r="N31" s="141"/>
      <c r="O31" s="141"/>
      <c r="P31" s="141"/>
      <c r="Q31" s="142"/>
      <c r="R31" s="3"/>
      <c r="S31" s="3"/>
      <c r="T31" s="201" t="s">
        <v>0</v>
      </c>
      <c r="U31" s="203" t="s">
        <v>9</v>
      </c>
      <c r="V31" s="204"/>
      <c r="W31" s="204"/>
      <c r="X31" s="204"/>
      <c r="Y31" s="205"/>
      <c r="Z31" s="140">
        <f>IF('入力'!$E$7="","",IF(INDEX(データ!$H$3:$O$35,MATCH("住所",データ!$G$3:$G$35,0),MATCH('入力'!$E$7,データ!$H$2:$O$2,0))="","",INDEX(データ!$H$3:$O$35,MATCH("住所",データ!$G$3:$G$35,0),MATCH('入力'!$E$7,データ!$H$2:$O$2,0))))</f>
      </c>
      <c r="AA31" s="141"/>
      <c r="AB31" s="141"/>
      <c r="AC31" s="141"/>
      <c r="AD31" s="141"/>
      <c r="AE31" s="141"/>
      <c r="AF31" s="141"/>
      <c r="AG31" s="141"/>
      <c r="AH31" s="142"/>
      <c r="AI31" s="3"/>
    </row>
    <row r="32" spans="3:35" ht="10.5" customHeight="1">
      <c r="C32" s="202"/>
      <c r="D32" s="206" t="s">
        <v>1</v>
      </c>
      <c r="E32" s="207"/>
      <c r="F32" s="207"/>
      <c r="G32" s="207"/>
      <c r="H32" s="208"/>
      <c r="I32" s="143"/>
      <c r="J32" s="144"/>
      <c r="K32" s="144"/>
      <c r="L32" s="144"/>
      <c r="M32" s="144"/>
      <c r="N32" s="144"/>
      <c r="O32" s="144"/>
      <c r="P32" s="144"/>
      <c r="Q32" s="145"/>
      <c r="R32" s="3"/>
      <c r="S32" s="3"/>
      <c r="T32" s="202"/>
      <c r="U32" s="206" t="s">
        <v>1</v>
      </c>
      <c r="V32" s="207"/>
      <c r="W32" s="207"/>
      <c r="X32" s="207"/>
      <c r="Y32" s="208"/>
      <c r="Z32" s="143"/>
      <c r="AA32" s="144"/>
      <c r="AB32" s="144"/>
      <c r="AC32" s="144"/>
      <c r="AD32" s="144"/>
      <c r="AE32" s="144"/>
      <c r="AF32" s="144"/>
      <c r="AG32" s="144"/>
      <c r="AH32" s="145"/>
      <c r="AI32" s="3"/>
    </row>
    <row r="33" spans="3:35" ht="10.5" customHeight="1">
      <c r="C33" s="209" t="s">
        <v>2</v>
      </c>
      <c r="D33" s="211" t="s">
        <v>3</v>
      </c>
      <c r="E33" s="212"/>
      <c r="F33" s="212"/>
      <c r="G33" s="212"/>
      <c r="H33" s="213"/>
      <c r="I33" s="146">
        <f>IF('入力'!$D$7="","",IF(INDEX(データ!$H$3:$O$35,MATCH("名称",データ!$G$3:$G$35,0),MATCH('入力'!$D$7,データ!$H$2:$O$2,0))="","",INDEX(データ!$H$3:$O$35,MATCH("名称",データ!$G$3:$G$35,0),MATCH('入力'!$D$7,データ!$H$2:$O$2,0))))</f>
      </c>
      <c r="J33" s="147"/>
      <c r="K33" s="147"/>
      <c r="L33" s="147"/>
      <c r="M33" s="147"/>
      <c r="N33" s="147"/>
      <c r="O33" s="147"/>
      <c r="P33" s="147"/>
      <c r="Q33" s="148"/>
      <c r="R33" s="4"/>
      <c r="S33" s="4"/>
      <c r="T33" s="209" t="s">
        <v>2</v>
      </c>
      <c r="U33" s="211" t="s">
        <v>3</v>
      </c>
      <c r="V33" s="212"/>
      <c r="W33" s="212"/>
      <c r="X33" s="212"/>
      <c r="Y33" s="213"/>
      <c r="Z33" s="146">
        <f>IF('入力'!$E$7="","",IF(INDEX(データ!$H$3:$O$35,MATCH("名称",データ!$G$3:$G$35,0),MATCH('入力'!$E$7,データ!$H$2:$O$2,0))="","",INDEX(データ!$H$3:$O$35,MATCH("名称",データ!$G$3:$G$35,0),MATCH('入力'!$E$7,データ!$H$2:$O$2,0))))</f>
      </c>
      <c r="AA33" s="147"/>
      <c r="AB33" s="147"/>
      <c r="AC33" s="147"/>
      <c r="AD33" s="147"/>
      <c r="AE33" s="147"/>
      <c r="AF33" s="147"/>
      <c r="AG33" s="147"/>
      <c r="AH33" s="148"/>
      <c r="AI33" s="4"/>
    </row>
    <row r="34" spans="3:35" ht="10.5" customHeight="1">
      <c r="C34" s="210"/>
      <c r="D34" s="214" t="s">
        <v>4</v>
      </c>
      <c r="E34" s="215"/>
      <c r="F34" s="215"/>
      <c r="G34" s="215"/>
      <c r="H34" s="216"/>
      <c r="I34" s="149"/>
      <c r="J34" s="150"/>
      <c r="K34" s="150"/>
      <c r="L34" s="150"/>
      <c r="M34" s="150"/>
      <c r="N34" s="150"/>
      <c r="O34" s="150"/>
      <c r="P34" s="150"/>
      <c r="Q34" s="151"/>
      <c r="R34" s="4"/>
      <c r="S34" s="4"/>
      <c r="T34" s="210"/>
      <c r="U34" s="214" t="s">
        <v>4</v>
      </c>
      <c r="V34" s="215"/>
      <c r="W34" s="215"/>
      <c r="X34" s="215"/>
      <c r="Y34" s="216"/>
      <c r="Z34" s="149"/>
      <c r="AA34" s="150"/>
      <c r="AB34" s="150"/>
      <c r="AC34" s="150"/>
      <c r="AD34" s="150"/>
      <c r="AE34" s="150"/>
      <c r="AF34" s="150"/>
      <c r="AG34" s="150"/>
      <c r="AH34" s="151"/>
      <c r="AI34" s="4"/>
    </row>
    <row r="35" spans="3:35" ht="15.75" customHeight="1">
      <c r="C35" s="217" t="s">
        <v>32</v>
      </c>
      <c r="D35" s="218"/>
      <c r="E35" s="218"/>
      <c r="F35" s="218"/>
      <c r="G35" s="219"/>
      <c r="H35" s="178" t="s">
        <v>34</v>
      </c>
      <c r="I35" s="179"/>
      <c r="J35" s="180"/>
      <c r="K35" s="181" t="s">
        <v>37</v>
      </c>
      <c r="L35" s="182"/>
      <c r="M35" s="182"/>
      <c r="N35" s="183"/>
      <c r="O35" s="178" t="s">
        <v>39</v>
      </c>
      <c r="P35" s="179"/>
      <c r="Q35" s="184"/>
      <c r="R35" s="10"/>
      <c r="S35" s="10"/>
      <c r="T35" s="217" t="s">
        <v>32</v>
      </c>
      <c r="U35" s="218"/>
      <c r="V35" s="218"/>
      <c r="W35" s="218"/>
      <c r="X35" s="219"/>
      <c r="Y35" s="178" t="s">
        <v>34</v>
      </c>
      <c r="Z35" s="179"/>
      <c r="AA35" s="180"/>
      <c r="AB35" s="181" t="s">
        <v>37</v>
      </c>
      <c r="AC35" s="182"/>
      <c r="AD35" s="182"/>
      <c r="AE35" s="183"/>
      <c r="AF35" s="178" t="s">
        <v>39</v>
      </c>
      <c r="AG35" s="179"/>
      <c r="AH35" s="184"/>
      <c r="AI35" s="10"/>
    </row>
    <row r="36" spans="3:35" ht="17.25" customHeight="1">
      <c r="C36" s="220">
        <f>IF('入力'!$D$7="","",IF(INDEX(データ!$H$3:$O$35,MATCH("区分",データ!$G$3:$G$35,0),MATCH('入力'!$D$7,データ!$H$2:$O$2,0))="","",INDEX(データ!$H$3:$O$35,MATCH("区分",データ!$G$3:$G$35,0),MATCH('入力'!$D$7,データ!$H$2:$O$2,0))))</f>
      </c>
      <c r="D36" s="221"/>
      <c r="E36" s="221"/>
      <c r="F36" s="221"/>
      <c r="G36" s="222"/>
      <c r="H36" s="185">
        <f>IF('入力'!$D$7="","",IF(INDEX(データ!$H$3:$O$35,MATCH("細目",データ!$G$3:$G$35,0),MATCH('入力'!$D$7,データ!$H$2:$O$2,0))="","",INDEX(データ!$H$3:$O$35,MATCH("細目",データ!$G$3:$G$35,0),MATCH('入力'!$D$7,データ!$H$2:$O$2,0))))</f>
      </c>
      <c r="I36" s="186"/>
      <c r="J36" s="187"/>
      <c r="K36" s="152">
        <f>IF('入力'!$D$7="","",IF(INDEX(データ!$H$3:$O$35,MATCH("支払金額",データ!$G$3:$G$35,0),MATCH('入力'!$D$7,データ!$H$2:$O$2,0))="","",INDEX(データ!$H$3:$O$35,MATCH("支払金額",データ!$G$3:$G$35,0),MATCH('入力'!$D$7,データ!$H$2:$O$2,0))))</f>
      </c>
      <c r="L36" s="153"/>
      <c r="M36" s="153"/>
      <c r="N36" s="154"/>
      <c r="O36" s="171">
        <f>IF('入力'!$D$7="","",IF(INDEX(データ!$H$3:$O$35,MATCH("源泉",データ!$G$3:$G$35,0),MATCH('入力'!$D$7,データ!$H$2:$O$2,0))="","",INDEX(データ!$H$3:$O$35,MATCH("源泉",データ!$G$3:$G$35,0),MATCH('入力'!$D$7,データ!$H$2:$O$2,0))))</f>
      </c>
      <c r="P36" s="172"/>
      <c r="Q36" s="173"/>
      <c r="R36" s="7"/>
      <c r="S36" s="7"/>
      <c r="T36" s="220">
        <f>IF('入力'!$E$7="","",IF(INDEX(データ!$H$3:$O$35,MATCH("区分",データ!$G$3:$G$35,0),MATCH('入力'!$E$7,データ!$H$2:$O$2,0))="","",INDEX(データ!$H$3:$O$35,MATCH("区分",データ!$G$3:$G$35,0),MATCH('入力'!$E$7,データ!$H$2:$O$2,0))))</f>
      </c>
      <c r="U36" s="221"/>
      <c r="V36" s="221"/>
      <c r="W36" s="221"/>
      <c r="X36" s="222"/>
      <c r="Y36" s="185">
        <f>IF('入力'!$E$7="","",IF(INDEX(データ!$H$3:$O$35,MATCH("細目",データ!$G$3:$G$35,0),MATCH('入力'!$E$7,データ!$H$2:$O$2,0))="","",INDEX(データ!$H$3:$O$35,MATCH("細目",データ!$G$3:$G$35,0),MATCH('入力'!$E$7,データ!$H$2:$O$2,0))))</f>
      </c>
      <c r="Z36" s="186"/>
      <c r="AA36" s="187"/>
      <c r="AB36" s="152">
        <f>IF('入力'!$E$7="","",IF(INDEX(データ!$H$3:$O$35,MATCH("支払金額",データ!$G$3:$G$35,0),MATCH('入力'!$E$7,データ!$H$2:$O$2,0))="","",INDEX(データ!$H$3:$O$35,MATCH("支払金額",データ!$G$3:$G$35,0),MATCH('入力'!$E$7,データ!$H$2:$O$2,0))))</f>
      </c>
      <c r="AC36" s="153"/>
      <c r="AD36" s="153"/>
      <c r="AE36" s="154"/>
      <c r="AF36" s="171">
        <f>IF('入力'!$E$7="","",IF(INDEX(データ!$H$3:$O$35,MATCH("源泉",データ!$G$3:$G$35,0),MATCH('入力'!$E$7,データ!$H$2:$O$2,0))="","",INDEX(データ!$H$3:$O$35,MATCH("源泉",データ!$G$3:$G$35,0),MATCH('入力'!$E$7,データ!$H$2:$O$2,0))))</f>
      </c>
      <c r="AG36" s="172"/>
      <c r="AH36" s="173"/>
      <c r="AI36" s="7"/>
    </row>
    <row r="37" spans="3:35" ht="11.25" customHeight="1">
      <c r="C37" s="223"/>
      <c r="D37" s="224"/>
      <c r="E37" s="224"/>
      <c r="F37" s="224"/>
      <c r="G37" s="225"/>
      <c r="H37" s="113"/>
      <c r="I37" s="114"/>
      <c r="J37" s="115"/>
      <c r="K37" s="174">
        <f>IF('入力'!$D$7="","",IF(INDEX(データ!$H$3:$O$35,MATCH("支払金額２",データ!$G$3:$G$35,0),MATCH('入力'!$D$7,データ!$H$2:$O$2,0))="","",INDEX(データ!$H$3:$O$35,MATCH("支払金額２",データ!$G$3:$G$35,0),MATCH('入力'!$D$7,データ!$H$2:$O$2,0))))</f>
      </c>
      <c r="L37" s="175"/>
      <c r="M37" s="175"/>
      <c r="N37" s="176"/>
      <c r="O37" s="174">
        <f>IF('入力'!$D$7="","",IF(INDEX(データ!$H$3:$O$35,MATCH("源泉２",データ!$G$3:$G$35,0),MATCH('入力'!$D$7,データ!$H$2:$O$2,0))="","",INDEX(データ!$H$3:$O$35,MATCH("源泉２",データ!$G$3:$G$35,0),MATCH('入力'!$D$7,データ!$H$2:$O$2,0))))</f>
      </c>
      <c r="P37" s="175"/>
      <c r="Q37" s="177"/>
      <c r="R37" s="7"/>
      <c r="S37" s="7"/>
      <c r="T37" s="223"/>
      <c r="U37" s="224"/>
      <c r="V37" s="224"/>
      <c r="W37" s="224"/>
      <c r="X37" s="225"/>
      <c r="Y37" s="113"/>
      <c r="Z37" s="114"/>
      <c r="AA37" s="115"/>
      <c r="AB37" s="174">
        <f>IF('入力'!$E$7="","",IF(INDEX(データ!$H$3:$O$35,MATCH("支払金額２",データ!$G$3:$G$35,0),MATCH('入力'!$E$7,データ!$H$2:$O$2,0))="","",INDEX(データ!$H$3:$O$35,MATCH("支払金額２",データ!$G$3:$G$35,0),MATCH('入力'!$E$7,データ!$H$2:$O$2,0))))</f>
      </c>
      <c r="AC37" s="175"/>
      <c r="AD37" s="175"/>
      <c r="AE37" s="176"/>
      <c r="AF37" s="174">
        <f>IF('入力'!$E$7="","",IF(INDEX(データ!$H$3:$O$35,MATCH("源泉２",データ!$G$3:$G$35,0),MATCH('入力'!$E$7,データ!$H$2:$O$2,0))="","",INDEX(データ!$H$3:$O$35,MATCH("源泉２",データ!$G$3:$G$35,0),MATCH('入力'!$E$7,データ!$H$2:$O$2,0))))</f>
      </c>
      <c r="AG37" s="175"/>
      <c r="AH37" s="177"/>
      <c r="AI37" s="7"/>
    </row>
    <row r="38" spans="3:35" ht="10.5" customHeight="1">
      <c r="C38" s="126">
        <f>IF('入力'!$D$7="","",IF(INDEX(データ!$H$3:$O$35,MATCH("区分２",データ!$G$3:$G$35,0),MATCH('入力'!$D$7,データ!$H$2:$O$2,0))="","",INDEX(データ!$H$3:$O$35,MATCH("区分２",データ!$G$3:$G$35,0),MATCH('入力'!$D$7,データ!$H$2:$O$2,0))))</f>
      </c>
      <c r="D38" s="127"/>
      <c r="E38" s="127"/>
      <c r="F38" s="127"/>
      <c r="G38" s="128"/>
      <c r="H38" s="110">
        <f>IF('入力'!$D$7="","",IF(INDEX(データ!$H$3:$O$35,MATCH("細目２",データ!$G$3:$G$35,0),MATCH('入力'!$D$7,データ!$H$2:$O$2,0))="","",INDEX(データ!$H$3:$O$35,MATCH("細目２",データ!$G$3:$G$35,0),MATCH('入力'!$D$7,データ!$H$2:$O$2,0))))</f>
      </c>
      <c r="I38" s="111"/>
      <c r="J38" s="112"/>
      <c r="K38" s="116">
        <f>IF('入力'!$D$7="","",IF(INDEX(データ!$H$3:$O$35,MATCH("支払金額３",データ!$G$3:$G$35,0),MATCH('入力'!$D$7,データ!$H$2:$O$2,0))="","",INDEX(データ!$H$3:$O$35,MATCH("支払金額３",データ!$G$3:$G$35,0),MATCH('入力'!$D$7,データ!$H$2:$O$2,0))))</f>
      </c>
      <c r="L38" s="117"/>
      <c r="M38" s="117"/>
      <c r="N38" s="118"/>
      <c r="O38" s="116">
        <f>IF('入力'!$D$7="","",IF(INDEX(データ!$H$3:$O$35,MATCH("源泉３",データ!$G$3:$G$35,0),MATCH('入力'!$D$7,データ!$H$2:$O$2,0))="","",INDEX(データ!$H$3:$O$35,MATCH("源泉３",データ!$G$3:$G$35,0),MATCH('入力'!$D$7,データ!$H$2:$O$2,0))))</f>
      </c>
      <c r="P38" s="117"/>
      <c r="Q38" s="119"/>
      <c r="R38" s="7"/>
      <c r="S38" s="7"/>
      <c r="T38" s="126">
        <f>IF('入力'!$E$7="","",IF(INDEX(データ!$H$3:$O$35,MATCH("区分２",データ!$G$3:$G$35,0),MATCH('入力'!$E$7,データ!$H$2:$O$2,0))="","",INDEX(データ!$H$3:$O$35,MATCH("区分２",データ!$G$3:$G$35,0),MATCH('入力'!$E$7,データ!$H$2:$O$2,0))))</f>
      </c>
      <c r="U38" s="127"/>
      <c r="V38" s="127"/>
      <c r="W38" s="127"/>
      <c r="X38" s="128"/>
      <c r="Y38" s="110">
        <f>IF('入力'!$E$7="","",IF(INDEX(データ!$H$3:$O$35,MATCH("細目２",データ!$G$3:$G$35,0),MATCH('入力'!$E$7,データ!$H$2:$O$2,0))="","",INDEX(データ!$H$3:$O$35,MATCH("細目２",データ!$G$3:$G$35,0),MATCH('入力'!$E$7,データ!$H$2:$O$2,0))))</f>
      </c>
      <c r="Z38" s="111"/>
      <c r="AA38" s="112"/>
      <c r="AB38" s="116">
        <f>IF('入力'!$E$7="","",IF(INDEX(データ!$H$3:$O$35,MATCH("支払金額３",データ!$G$3:$G$35,0),MATCH('入力'!$E$7,データ!$H$2:$O$2,0))="","",INDEX(データ!$H$3:$O$35,MATCH("支払金額３",データ!$G$3:$G$35,0),MATCH('入力'!$E$7,データ!$H$2:$O$2,0))))</f>
      </c>
      <c r="AC38" s="117"/>
      <c r="AD38" s="117"/>
      <c r="AE38" s="118"/>
      <c r="AF38" s="116">
        <f>IF('入力'!$E$7="","",IF(INDEX(データ!$H$3:$O$35,MATCH("源泉３",データ!$G$3:$G$35,0),MATCH('入力'!$E$7,データ!$H$2:$O$2,0))="","",INDEX(データ!$H$3:$O$35,MATCH("源泉３",データ!$G$3:$G$35,0),MATCH('入力'!$E$7,データ!$H$2:$O$2,0))))</f>
      </c>
      <c r="AG38" s="117"/>
      <c r="AH38" s="119"/>
      <c r="AI38" s="7"/>
    </row>
    <row r="39" spans="3:35" ht="10.5" customHeight="1">
      <c r="C39" s="168"/>
      <c r="D39" s="169"/>
      <c r="E39" s="169"/>
      <c r="F39" s="169"/>
      <c r="G39" s="170"/>
      <c r="H39" s="113"/>
      <c r="I39" s="114"/>
      <c r="J39" s="115"/>
      <c r="K39" s="120">
        <f>IF('入力'!$D$7="","",IF(INDEX(データ!$H$3:$O$35,MATCH("支払金額４",データ!$G$3:$G$35,0),MATCH('入力'!$D$7,データ!$H$2:$O$2,0))="","",INDEX(データ!$H$3:$O$35,MATCH("支払金額４",データ!$G$3:$G$35,0),MATCH('入力'!$D$7,データ!$H$2:$O$2,0))))</f>
      </c>
      <c r="L39" s="121"/>
      <c r="M39" s="121"/>
      <c r="N39" s="122"/>
      <c r="O39" s="120">
        <f>IF('入力'!$D$7="","",IF(INDEX(データ!$H$3:$O$35,MATCH("源泉４",データ!$G$3:$G$35,0),MATCH('入力'!$D$7,データ!$H$2:$O$2,0))="","",INDEX(データ!$H$3:$O$35,MATCH("源泉４",データ!$G$3:$G$35,0),MATCH('入力'!$D$7,データ!$H$2:$O$2,0))))</f>
      </c>
      <c r="P39" s="121"/>
      <c r="Q39" s="123"/>
      <c r="R39" s="7"/>
      <c r="S39" s="7"/>
      <c r="T39" s="168"/>
      <c r="U39" s="169"/>
      <c r="V39" s="169"/>
      <c r="W39" s="169"/>
      <c r="X39" s="170"/>
      <c r="Y39" s="113"/>
      <c r="Z39" s="114"/>
      <c r="AA39" s="115"/>
      <c r="AB39" s="120">
        <f>IF('入力'!$E$7="","",IF(INDEX(データ!$H$3:$O$35,MATCH("支払金額４",データ!$G$3:$G$35,0),MATCH('入力'!$E$7,データ!$H$2:$O$2,0))="","",INDEX(データ!$H$3:$O$35,MATCH("支払金額４",データ!$G$3:$G$35,0),MATCH('入力'!$E$7,データ!$H$2:$O$2,0))))</f>
      </c>
      <c r="AC39" s="121"/>
      <c r="AD39" s="121"/>
      <c r="AE39" s="122"/>
      <c r="AF39" s="120">
        <f>IF('入力'!$E$7="","",IF(INDEX(データ!$H$3:$O$35,MATCH("源泉４",データ!$G$3:$G$35,0),MATCH('入力'!$E$7,データ!$H$2:$O$2,0))="","",INDEX(データ!$H$3:$O$35,MATCH("源泉４",データ!$G$3:$G$35,0),MATCH('入力'!$E$7,データ!$H$2:$O$2,0))))</f>
      </c>
      <c r="AG39" s="121"/>
      <c r="AH39" s="123"/>
      <c r="AI39" s="7"/>
    </row>
    <row r="40" spans="3:35" ht="10.5" customHeight="1">
      <c r="C40" s="126">
        <f>IF('入力'!$D$7="","",IF(INDEX(データ!$H$3:$O$35,MATCH("区分３",データ!$G$3:$G$35,0),MATCH('入力'!$D$7,データ!$H$2:$O$2,0))="","",INDEX(データ!$H$3:$O$35,MATCH("区分３",データ!$G$3:$G$35,0),MATCH('入力'!$D$7,データ!$H$2:$O$2,0))))</f>
      </c>
      <c r="D40" s="127"/>
      <c r="E40" s="127"/>
      <c r="F40" s="127"/>
      <c r="G40" s="128"/>
      <c r="H40" s="110">
        <f>IF('入力'!$D$7="","",IF(INDEX(データ!$H$3:$O$35,MATCH("細目３",データ!$G$3:$G$35,0),MATCH('入力'!$D$7,データ!$H$2:$O$2,0))="","",INDEX(データ!$H$3:$O$35,MATCH("細目３",データ!$G$3:$G$35,0),MATCH('入力'!$D$7,データ!$H$2:$O$2,0))))</f>
      </c>
      <c r="I40" s="111"/>
      <c r="J40" s="112"/>
      <c r="K40" s="116">
        <f>IF('入力'!$D$7="","",IF(INDEX(データ!$H$3:$O$35,MATCH("支払金額５",データ!$G$3:$G$35,0),MATCH('入力'!$D$7,データ!$H$2:$O$2,0))="","",INDEX(データ!$H$3:$O$35,MATCH("支払金額５",データ!$G$3:$G$35,0),MATCH('入力'!$D$7,データ!$H$2:$O$2,0))))</f>
      </c>
      <c r="L40" s="117"/>
      <c r="M40" s="117"/>
      <c r="N40" s="118"/>
      <c r="O40" s="116">
        <f>IF('入力'!$D$7="","",IF(INDEX(データ!$H$3:$O$35,MATCH("源泉５",データ!$G$3:$G$35,0),MATCH('入力'!$D$7,データ!$H$2:$O$2,0))="","",INDEX(データ!$H$3:$O$35,MATCH("源泉５",データ!$G$3:$G$35,0),MATCH('入力'!$D$7,データ!$H$2:$O$2,0))))</f>
      </c>
      <c r="P40" s="117"/>
      <c r="Q40" s="119"/>
      <c r="R40" s="7"/>
      <c r="S40" s="7"/>
      <c r="T40" s="126">
        <f>IF('入力'!$E$7="","",IF(INDEX(データ!$H$3:$O$35,MATCH("区分３",データ!$G$3:$G$35,0),MATCH('入力'!$E$7,データ!$H$2:$O$2,0))="","",INDEX(データ!$H$3:$O$35,MATCH("区分３",データ!$G$3:$G$35,0),MATCH('入力'!$E$7,データ!$H$2:$O$2,0))))</f>
      </c>
      <c r="U40" s="127"/>
      <c r="V40" s="127"/>
      <c r="W40" s="127"/>
      <c r="X40" s="128"/>
      <c r="Y40" s="110">
        <f>IF('入力'!$E$7="","",IF(INDEX(データ!$H$3:$O$35,MATCH("細目３",データ!$G$3:$G$35,0),MATCH('入力'!$E$7,データ!$H$2:$O$2,0))="","",INDEX(データ!$H$3:$O$35,MATCH("細目３",データ!$G$3:$G$35,0),MATCH('入力'!$E$7,データ!$H$2:$O$2,0))))</f>
      </c>
      <c r="Z40" s="111"/>
      <c r="AA40" s="112"/>
      <c r="AB40" s="116">
        <f>IF('入力'!$E$7="","",IF(INDEX(データ!$H$3:$O$35,MATCH("支払金額５",データ!$G$3:$G$35,0),MATCH('入力'!$E$7,データ!$H$2:$O$2,0))="","",INDEX(データ!$H$3:$O$35,MATCH("支払金額５",データ!$G$3:$G$35,0),MATCH('入力'!$E$7,データ!$H$2:$O$2,0))))</f>
      </c>
      <c r="AC40" s="117"/>
      <c r="AD40" s="117"/>
      <c r="AE40" s="118"/>
      <c r="AF40" s="116">
        <f>IF('入力'!$E$7="","",IF(INDEX(データ!$H$3:$O$35,MATCH("源泉５",データ!$G$3:$G$35,0),MATCH('入力'!$E$7,データ!$H$2:$O$2,0))="","",INDEX(データ!$H$3:$O$35,MATCH("源泉５",データ!$G$3:$G$35,0),MATCH('入力'!$E$7,データ!$H$2:$O$2,0))))</f>
      </c>
      <c r="AG40" s="117"/>
      <c r="AH40" s="119"/>
      <c r="AI40" s="7"/>
    </row>
    <row r="41" spans="3:35" ht="10.5" customHeight="1">
      <c r="C41" s="168"/>
      <c r="D41" s="169"/>
      <c r="E41" s="169"/>
      <c r="F41" s="169"/>
      <c r="G41" s="170"/>
      <c r="H41" s="113"/>
      <c r="I41" s="114"/>
      <c r="J41" s="115"/>
      <c r="K41" s="120">
        <f>IF('入力'!$D$7="","",IF(INDEX(データ!$H$3:$O$35,MATCH("支払金額６",データ!$G$3:$G$35,0),MATCH('入力'!$D$7,データ!$H$2:$O$2,0))="","",INDEX(データ!$H$3:$O$35,MATCH("支払金額６",データ!$G$3:$G$35,0),MATCH('入力'!$D$7,データ!$H$2:$O$2,0))))</f>
      </c>
      <c r="L41" s="121"/>
      <c r="M41" s="121"/>
      <c r="N41" s="122"/>
      <c r="O41" s="120">
        <f>IF('入力'!$D$7="","",IF(INDEX(データ!$H$3:$O$35,MATCH("源泉６",データ!$G$3:$G$35,0),MATCH('入力'!$D$7,データ!$H$2:$O$2,0))="","",INDEX(データ!$H$3:$O$35,MATCH("源泉６",データ!$G$3:$G$35,0),MATCH('入力'!$D$7,データ!$H$2:$O$2,0))))</f>
      </c>
      <c r="P41" s="121"/>
      <c r="Q41" s="123"/>
      <c r="R41" s="7"/>
      <c r="S41" s="7"/>
      <c r="T41" s="168"/>
      <c r="U41" s="169"/>
      <c r="V41" s="169"/>
      <c r="W41" s="169"/>
      <c r="X41" s="170"/>
      <c r="Y41" s="113"/>
      <c r="Z41" s="114"/>
      <c r="AA41" s="115"/>
      <c r="AB41" s="120">
        <f>IF('入力'!$E$7="","",IF(INDEX(データ!$H$3:$O$35,MATCH("支払金額６",データ!$G$3:$G$35,0),MATCH('入力'!$E$7,データ!$H$2:$O$2,0))="","",INDEX(データ!$H$3:$O$35,MATCH("支払金額６",データ!$G$3:$G$35,0),MATCH('入力'!$E$7,データ!$H$2:$O$2,0))))</f>
      </c>
      <c r="AC41" s="121"/>
      <c r="AD41" s="121"/>
      <c r="AE41" s="122"/>
      <c r="AF41" s="120">
        <f>IF('入力'!$E$7="","",IF(INDEX(データ!$H$3:$O$35,MATCH("源泉６",データ!$G$3:$G$35,0),MATCH('入力'!$E$7,データ!$H$2:$O$2,0))="","",INDEX(データ!$H$3:$O$35,MATCH("源泉６",データ!$G$3:$G$35,0),MATCH('入力'!$E$7,データ!$H$2:$O$2,0))))</f>
      </c>
      <c r="AG41" s="121"/>
      <c r="AH41" s="123"/>
      <c r="AI41" s="7"/>
    </row>
    <row r="42" spans="3:35" ht="10.5" customHeight="1">
      <c r="C42" s="126">
        <f>IF('入力'!$D$7="","",IF(INDEX(データ!$H$3:$O$35,MATCH("区分４",データ!$G$3:$G$35,0),MATCH('入力'!$D$7,データ!$H$2:$O$2,0))="","",INDEX(データ!$H$3:$O$35,MATCH("区分４",データ!$G$3:$G$35,0),MATCH('入力'!$D$7,データ!$H$2:$O$2,0))))</f>
      </c>
      <c r="D42" s="127"/>
      <c r="E42" s="127"/>
      <c r="F42" s="127"/>
      <c r="G42" s="128"/>
      <c r="H42" s="110">
        <f>IF('入力'!$D$7="","",IF(INDEX(データ!$H$3:$O$35,MATCH("細目４",データ!$G$3:$G$35,0),MATCH('入力'!$D$7,データ!$H$2:$O$2,0))="","",INDEX(データ!$H$3:$O$35,MATCH("細目４",データ!$G$3:$G$35,0),MATCH('入力'!$D$7,データ!$H$2:$O$2,0))))</f>
      </c>
      <c r="I42" s="111"/>
      <c r="J42" s="112"/>
      <c r="K42" s="116">
        <f>IF('入力'!$D$7="","",IF(INDEX(データ!$H$3:$O$35,MATCH("支払金額７",データ!$G$3:$G$35,0),MATCH('入力'!$D$7,データ!$H$2:$O$2,0))="","",INDEX(データ!$H$3:$O$35,MATCH("支払金額７",データ!$G$3:$G$35,0),MATCH('入力'!$D$7,データ!$H$2:$O$2,0))))</f>
      </c>
      <c r="L42" s="117"/>
      <c r="M42" s="117"/>
      <c r="N42" s="118"/>
      <c r="O42" s="116">
        <f>IF('入力'!$D$7="","",IF(INDEX(データ!$H$3:$O$35,MATCH("源泉７",データ!$G$3:$G$35,0),MATCH('入力'!$D$7,データ!$H$2:$O$2,0))="","",INDEX(データ!$H$3:$O$35,MATCH("源泉７",データ!$G$3:$G$35,0),MATCH('入力'!$D$7,データ!$H$2:$O$2,0))))</f>
      </c>
      <c r="P42" s="117"/>
      <c r="Q42" s="119"/>
      <c r="R42" s="5"/>
      <c r="S42" s="5"/>
      <c r="T42" s="126">
        <f>IF('入力'!$E$7="","",IF(INDEX(データ!$H$3:$O$35,MATCH("区分４",データ!$G$3:$G$35,0),MATCH('入力'!$E$7,データ!$H$2:$O$2,0))="","",INDEX(データ!$H$3:$O$35,MATCH("区分４",データ!$G$3:$G$35,0),MATCH('入力'!$E$7,データ!$H$2:$O$2,0))))</f>
      </c>
      <c r="U42" s="127"/>
      <c r="V42" s="127"/>
      <c r="W42" s="127"/>
      <c r="X42" s="128"/>
      <c r="Y42" s="110">
        <f>IF('入力'!$E$7="","",IF(INDEX(データ!$H$3:$O$35,MATCH("細目４",データ!$G$3:$G$35,0),MATCH('入力'!$E$7,データ!$H$2:$O$2,0))="","",INDEX(データ!$H$3:$O$35,MATCH("細目４",データ!$G$3:$G$35,0),MATCH('入力'!$E$7,データ!$H$2:$O$2,0))))</f>
      </c>
      <c r="Z42" s="111"/>
      <c r="AA42" s="112"/>
      <c r="AB42" s="116">
        <f>IF('入力'!$E$7="","",IF(INDEX(データ!$H$3:$O$35,MATCH("支払金額７",データ!$G$3:$G$35,0),MATCH('入力'!$E$7,データ!$H$2:$O$2,0))="","",INDEX(データ!$H$3:$O$35,MATCH("支払金額７",データ!$G$3:$G$35,0),MATCH('入力'!$E$7,データ!$H$2:$O$2,0))))</f>
      </c>
      <c r="AC42" s="117"/>
      <c r="AD42" s="117"/>
      <c r="AE42" s="118"/>
      <c r="AF42" s="116">
        <f>IF('入力'!$E$7="","",IF(INDEX(データ!$H$3:$O$35,MATCH("源泉７",データ!$G$3:$G$35,0),MATCH('入力'!$E$7,データ!$H$2:$O$2,0))="","",INDEX(データ!$H$3:$O$35,MATCH("源泉７",データ!$G$3:$G$35,0),MATCH('入力'!$E$7,データ!$H$2:$O$2,0))))</f>
      </c>
      <c r="AG42" s="117"/>
      <c r="AH42" s="119"/>
      <c r="AI42" s="5"/>
    </row>
    <row r="43" spans="3:35" ht="10.5" customHeight="1">
      <c r="C43" s="168"/>
      <c r="D43" s="169"/>
      <c r="E43" s="169"/>
      <c r="F43" s="169"/>
      <c r="G43" s="170"/>
      <c r="H43" s="113"/>
      <c r="I43" s="114"/>
      <c r="J43" s="115"/>
      <c r="K43" s="120">
        <f>IF('入力'!$D$7="","",IF(INDEX(データ!$H$3:$O$35,MATCH("支払金額８",データ!$G$3:$G$35,0),MATCH('入力'!$D$7,データ!$H$2:$O$2,0))="","",INDEX(データ!$H$3:$O$35,MATCH("支払金額８",データ!$G$3:$G$35,0),MATCH('入力'!$D$7,データ!$H$2:$O$2,0))))</f>
      </c>
      <c r="L43" s="121"/>
      <c r="M43" s="121"/>
      <c r="N43" s="122"/>
      <c r="O43" s="120">
        <f>IF('入力'!$D$7="","",IF(INDEX(データ!$H$3:$O$35,MATCH("源泉８",データ!$G$3:$G$35,0),MATCH('入力'!$D$7,データ!$H$2:$O$2,0))="","",INDEX(データ!$H$3:$O$35,MATCH("源泉８",データ!$G$3:$G$35,0),MATCH('入力'!$D$7,データ!$H$2:$O$2,0))))</f>
      </c>
      <c r="P43" s="121"/>
      <c r="Q43" s="123"/>
      <c r="R43" s="5"/>
      <c r="S43" s="5"/>
      <c r="T43" s="168"/>
      <c r="U43" s="169"/>
      <c r="V43" s="169"/>
      <c r="W43" s="169"/>
      <c r="X43" s="170"/>
      <c r="Y43" s="113"/>
      <c r="Z43" s="114"/>
      <c r="AA43" s="115"/>
      <c r="AB43" s="120">
        <f>IF('入力'!$E$7="","",IF(INDEX(データ!$H$3:$O$35,MATCH("支払金額８",データ!$G$3:$G$35,0),MATCH('入力'!$E$7,データ!$H$2:$O$2,0))="","",INDEX(データ!$H$3:$O$35,MATCH("支払金額８",データ!$G$3:$G$35,0),MATCH('入力'!$E$7,データ!$H$2:$O$2,0))))</f>
      </c>
      <c r="AC43" s="121"/>
      <c r="AD43" s="121"/>
      <c r="AE43" s="122"/>
      <c r="AF43" s="120">
        <f>IF('入力'!$E$7="","",IF(INDEX(データ!$H$3:$O$35,MATCH("源泉８",データ!$G$3:$G$35,0),MATCH('入力'!$E$7,データ!$H$2:$O$2,0))="","",INDEX(データ!$H$3:$O$35,MATCH("源泉８",データ!$G$3:$G$35,0),MATCH('入力'!$E$7,データ!$H$2:$O$2,0))))</f>
      </c>
      <c r="AG43" s="121"/>
      <c r="AH43" s="123"/>
      <c r="AI43" s="5"/>
    </row>
    <row r="44" spans="3:35" ht="10.5" customHeight="1">
      <c r="C44" s="126">
        <f>IF('入力'!$D$7="","",IF(INDEX(データ!$H$3:$O$35,MATCH("区分５",データ!$G$3:$G$35,0),MATCH('入力'!$D$7,データ!$H$2:$O$2,0))="","",INDEX(データ!$H$3:$O$35,MATCH("区分５",データ!$G$3:$G$35,0),MATCH('入力'!$D$7,データ!$H$2:$O$2,0))))</f>
      </c>
      <c r="D44" s="127"/>
      <c r="E44" s="127"/>
      <c r="F44" s="127"/>
      <c r="G44" s="128"/>
      <c r="H44" s="110">
        <f>IF('入力'!$D$7="","",IF(INDEX(データ!$H$3:$O$35,MATCH("細目５",データ!$G$3:$G$35,0),MATCH('入力'!$D$7,データ!$H$2:$O$2,0))="","",INDEX(データ!$H$3:$O$35,MATCH("細目５",データ!$G$3:$G$35,0),MATCH('入力'!$D$7,データ!$H$2:$O$2,0))))</f>
      </c>
      <c r="I44" s="111"/>
      <c r="J44" s="112"/>
      <c r="K44" s="116">
        <f>IF('入力'!$D$7="","",IF(INDEX(データ!$H$3:$O$35,MATCH("支払金額９",データ!$G$3:$G$35,0),MATCH('入力'!$D$7,データ!$H$2:$O$2,0))="","",INDEX(データ!$H$3:$O$35,MATCH("支払金額９",データ!$G$3:$G$35,0),MATCH('入力'!$D$7,データ!$H$2:$O$2,0))))</f>
      </c>
      <c r="L44" s="117"/>
      <c r="M44" s="117"/>
      <c r="N44" s="118"/>
      <c r="O44" s="116">
        <f>IF('入力'!$D$7="","",IF(INDEX(データ!$H$3:$O$35,MATCH("源泉９",データ!$G$3:$G$35,0),MATCH('入力'!$D$7,データ!$H$2:$O$2,0))="","",INDEX(データ!$H$3:$O$35,MATCH("源泉９",データ!$G$3:$G$35,0),MATCH('入力'!$D$7,データ!$H$2:$O$2,0))))</f>
      </c>
      <c r="P44" s="117"/>
      <c r="Q44" s="119"/>
      <c r="R44" s="5"/>
      <c r="S44" s="5"/>
      <c r="T44" s="126">
        <f>IF('入力'!$E$7="","",IF(INDEX(データ!$H$3:$O$35,MATCH("区分５",データ!$G$3:$G$35,0),MATCH('入力'!$E$7,データ!$H$2:$O$2,0))="","",INDEX(データ!$H$3:$O$35,MATCH("区分５",データ!$G$3:$G$35,0),MATCH('入力'!$E$7,データ!$H$2:$O$2,0))))</f>
      </c>
      <c r="U44" s="127"/>
      <c r="V44" s="127"/>
      <c r="W44" s="127"/>
      <c r="X44" s="128"/>
      <c r="Y44" s="110">
        <f>IF('入力'!$E$7="","",IF(INDEX(データ!$H$3:$O$35,MATCH("細目５",データ!$G$3:$G$35,0),MATCH('入力'!$E$7,データ!$H$2:$O$2,0))="","",INDEX(データ!$H$3:$O$35,MATCH("細目５",データ!$G$3:$G$35,0),MATCH('入力'!$E$7,データ!$H$2:$O$2,0))))</f>
      </c>
      <c r="Z44" s="111"/>
      <c r="AA44" s="112"/>
      <c r="AB44" s="116">
        <f>IF('入力'!$E$7="","",IF(INDEX(データ!$H$3:$O$35,MATCH("支払金額９",データ!$G$3:$G$35,0),MATCH('入力'!$E$7,データ!$H$2:$O$2,0))="","",INDEX(データ!$H$3:$O$35,MATCH("支払金額９",データ!$G$3:$G$35,0),MATCH('入力'!$E$7,データ!$H$2:$O$2,0))))</f>
      </c>
      <c r="AC44" s="117"/>
      <c r="AD44" s="117"/>
      <c r="AE44" s="118"/>
      <c r="AF44" s="116">
        <f>IF('入力'!$E$7="","",IF(INDEX(データ!$H$3:$O$35,MATCH("源泉９",データ!$G$3:$G$35,0),MATCH('入力'!$E$7,データ!$H$2:$O$2,0))="","",INDEX(データ!$H$3:$O$35,MATCH("源泉９",データ!$G$3:$G$35,0),MATCH('入力'!$E$7,データ!$H$2:$O$2,0))))</f>
      </c>
      <c r="AG44" s="117"/>
      <c r="AH44" s="119"/>
      <c r="AI44" s="5"/>
    </row>
    <row r="45" spans="3:35" ht="10.5" customHeight="1">
      <c r="C45" s="129"/>
      <c r="D45" s="130"/>
      <c r="E45" s="130"/>
      <c r="F45" s="130"/>
      <c r="G45" s="131"/>
      <c r="H45" s="155"/>
      <c r="I45" s="156"/>
      <c r="J45" s="157"/>
      <c r="K45" s="158">
        <f>IF('入力'!$D$7="","",IF(INDEX(データ!$H$3:$O$35,MATCH("支払金額１０",データ!$G$3:$G$35,0),MATCH('入力'!$D$7,データ!$H$2:$O$2,0))="","",INDEX(データ!$H$3:$O$35,MATCH("支払金額１０",データ!$G$3:$G$35,0),MATCH('入力'!$D$7,データ!$H$2:$O$2,0))))</f>
      </c>
      <c r="L45" s="159"/>
      <c r="M45" s="159"/>
      <c r="N45" s="160"/>
      <c r="O45" s="158">
        <f>IF('入力'!$D$7="","",IF(INDEX(データ!$H$3:$O$35,MATCH("源泉１０",データ!$G$3:$G$35,0),MATCH('入力'!$D$7,データ!$H$2:$O$2,0))="","",INDEX(データ!$H$3:$O$35,MATCH("源泉１０",データ!$G$3:$G$35,0),MATCH('入力'!$D$7,データ!$H$2:$O$2,0))))</f>
      </c>
      <c r="P45" s="159"/>
      <c r="Q45" s="161"/>
      <c r="R45" s="5"/>
      <c r="S45" s="5"/>
      <c r="T45" s="129"/>
      <c r="U45" s="130"/>
      <c r="V45" s="130"/>
      <c r="W45" s="130"/>
      <c r="X45" s="131"/>
      <c r="Y45" s="155"/>
      <c r="Z45" s="156"/>
      <c r="AA45" s="157"/>
      <c r="AB45" s="158">
        <f>IF('入力'!$E$7="","",IF(INDEX(データ!$H$3:$O$35,MATCH("支払金額１０",データ!$G$3:$G$35,0),MATCH('入力'!$E$7,データ!$H$2:$O$2,0))="","",INDEX(データ!$H$3:$O$35,MATCH("支払金額１０",データ!$G$3:$G$35,0),MATCH('入力'!$E$7,データ!$H$2:$O$2,0))))</f>
      </c>
      <c r="AC45" s="159"/>
      <c r="AD45" s="159"/>
      <c r="AE45" s="160"/>
      <c r="AF45" s="158">
        <f>IF('入力'!$E$7="","",IF(INDEX(データ!$H$3:$O$35,MATCH("源泉１０",データ!$G$3:$G$35,0),MATCH('入力'!$E$7,データ!$H$2:$O$2,0))="","",INDEX(データ!$H$3:$O$35,MATCH("源泉１０",データ!$G$3:$G$35,0),MATCH('入力'!$E$7,データ!$H$2:$O$2,0))))</f>
      </c>
      <c r="AG45" s="159"/>
      <c r="AH45" s="161"/>
      <c r="AI45" s="5"/>
    </row>
    <row r="46" spans="3:35" ht="27.75" customHeight="1">
      <c r="C46" s="43" t="s">
        <v>5</v>
      </c>
      <c r="D46" s="132">
        <f>IF('入力'!$D$7="","",IF(INDEX(データ!$H$3:$O$35,MATCH("摘要",データ!$G$3:$G$35,0),MATCH('入力'!$D$7,データ!$H$2:$O$2,0))="","",INDEX(データ!$H$3:$O$35,MATCH("摘要",データ!$G$3:$G$35,0),MATCH('入力'!$D$7,データ!$H$2:$O$2,0))))</f>
      </c>
      <c r="E46" s="132"/>
      <c r="F46" s="132"/>
      <c r="G46" s="132"/>
      <c r="H46" s="132"/>
      <c r="I46" s="132"/>
      <c r="J46" s="132"/>
      <c r="K46" s="132"/>
      <c r="L46" s="132"/>
      <c r="M46" s="132"/>
      <c r="N46" s="132"/>
      <c r="O46" s="132"/>
      <c r="P46" s="132"/>
      <c r="Q46" s="133"/>
      <c r="R46" s="6"/>
      <c r="S46" s="6"/>
      <c r="T46" s="43" t="s">
        <v>5</v>
      </c>
      <c r="U46" s="132">
        <f>IF('入力'!$E$7="","",IF(INDEX(データ!$H$3:$O$35,MATCH("摘要",データ!$G$3:$G$35,0),MATCH('入力'!$E$7,データ!$H$2:$O$2,0))="","",INDEX(データ!$H$3:$O$35,MATCH("摘要",データ!$G$3:$G$35,0),MATCH('入力'!$E$7,データ!$H$2:$O$2,0))))</f>
      </c>
      <c r="V46" s="132"/>
      <c r="W46" s="132"/>
      <c r="X46" s="132"/>
      <c r="Y46" s="132"/>
      <c r="Z46" s="132"/>
      <c r="AA46" s="132"/>
      <c r="AB46" s="132"/>
      <c r="AC46" s="132"/>
      <c r="AD46" s="132"/>
      <c r="AE46" s="132"/>
      <c r="AF46" s="132"/>
      <c r="AG46" s="132"/>
      <c r="AH46" s="133"/>
      <c r="AI46" s="6"/>
    </row>
    <row r="47" spans="3:35" ht="10.5" customHeight="1">
      <c r="C47" s="162" t="s">
        <v>6</v>
      </c>
      <c r="D47" s="165" t="s">
        <v>7</v>
      </c>
      <c r="E47" s="166"/>
      <c r="F47" s="166"/>
      <c r="G47" s="166"/>
      <c r="H47" s="167"/>
      <c r="I47" s="140">
        <f>IF('入力'!$D$21="","",'入力'!$D$21)</f>
      </c>
      <c r="J47" s="141"/>
      <c r="K47" s="141"/>
      <c r="L47" s="141"/>
      <c r="M47" s="141"/>
      <c r="N47" s="141"/>
      <c r="O47" s="141"/>
      <c r="P47" s="141"/>
      <c r="Q47" s="142"/>
      <c r="R47" s="8"/>
      <c r="S47" s="8"/>
      <c r="T47" s="162" t="s">
        <v>6</v>
      </c>
      <c r="U47" s="165" t="s">
        <v>7</v>
      </c>
      <c r="V47" s="166"/>
      <c r="W47" s="166"/>
      <c r="X47" s="166"/>
      <c r="Y47" s="167"/>
      <c r="Z47" s="140">
        <f>IF('入力'!$D$21="","",'入力'!$D$21)</f>
      </c>
      <c r="AA47" s="141"/>
      <c r="AB47" s="141"/>
      <c r="AC47" s="141"/>
      <c r="AD47" s="141"/>
      <c r="AE47" s="141"/>
      <c r="AF47" s="141"/>
      <c r="AG47" s="141"/>
      <c r="AH47" s="142"/>
      <c r="AI47" s="8"/>
    </row>
    <row r="48" spans="3:35" ht="10.5" customHeight="1">
      <c r="C48" s="163"/>
      <c r="D48" s="188" t="s">
        <v>1</v>
      </c>
      <c r="E48" s="189"/>
      <c r="F48" s="189"/>
      <c r="G48" s="189"/>
      <c r="H48" s="190"/>
      <c r="I48" s="197"/>
      <c r="J48" s="198"/>
      <c r="K48" s="198"/>
      <c r="L48" s="198"/>
      <c r="M48" s="198"/>
      <c r="N48" s="198"/>
      <c r="O48" s="198"/>
      <c r="P48" s="198"/>
      <c r="Q48" s="199"/>
      <c r="R48" s="8"/>
      <c r="S48" s="8"/>
      <c r="T48" s="163"/>
      <c r="U48" s="188" t="s">
        <v>1</v>
      </c>
      <c r="V48" s="189"/>
      <c r="W48" s="189"/>
      <c r="X48" s="189"/>
      <c r="Y48" s="190"/>
      <c r="Z48" s="197"/>
      <c r="AA48" s="198"/>
      <c r="AB48" s="198"/>
      <c r="AC48" s="198"/>
      <c r="AD48" s="198"/>
      <c r="AE48" s="198"/>
      <c r="AF48" s="198"/>
      <c r="AG48" s="198"/>
      <c r="AH48" s="199"/>
      <c r="AI48" s="8"/>
    </row>
    <row r="49" spans="3:35" ht="10.5" customHeight="1">
      <c r="C49" s="163"/>
      <c r="D49" s="191" t="s">
        <v>3</v>
      </c>
      <c r="E49" s="192"/>
      <c r="F49" s="192"/>
      <c r="G49" s="192"/>
      <c r="H49" s="193"/>
      <c r="I49" s="146">
        <f>IF('入力'!$D$19="","",'入力'!$D$19)</f>
      </c>
      <c r="J49" s="147"/>
      <c r="K49" s="147"/>
      <c r="L49" s="147"/>
      <c r="M49" s="147"/>
      <c r="N49" s="134" t="s">
        <v>36</v>
      </c>
      <c r="O49" s="136">
        <f>IF('入力'!$D$23="","",'入力'!$D$23)</f>
      </c>
      <c r="P49" s="136"/>
      <c r="Q49" s="137"/>
      <c r="R49" s="9"/>
      <c r="S49" s="9"/>
      <c r="T49" s="163"/>
      <c r="U49" s="191" t="s">
        <v>3</v>
      </c>
      <c r="V49" s="192"/>
      <c r="W49" s="192"/>
      <c r="X49" s="192"/>
      <c r="Y49" s="193"/>
      <c r="Z49" s="146">
        <f>IF('入力'!$D$19="","",'入力'!$D$19)</f>
      </c>
      <c r="AA49" s="147"/>
      <c r="AB49" s="147"/>
      <c r="AC49" s="147"/>
      <c r="AD49" s="147"/>
      <c r="AE49" s="134" t="s">
        <v>36</v>
      </c>
      <c r="AF49" s="136">
        <f>IF('入力'!$D$23="","",'入力'!$D$23)</f>
      </c>
      <c r="AG49" s="136"/>
      <c r="AH49" s="137"/>
      <c r="AI49" s="9"/>
    </row>
    <row r="50" spans="3:35" ht="10.5" customHeight="1">
      <c r="C50" s="164"/>
      <c r="D50" s="194" t="s">
        <v>4</v>
      </c>
      <c r="E50" s="195"/>
      <c r="F50" s="195"/>
      <c r="G50" s="195"/>
      <c r="H50" s="196"/>
      <c r="I50" s="149"/>
      <c r="J50" s="150"/>
      <c r="K50" s="150"/>
      <c r="L50" s="150"/>
      <c r="M50" s="150"/>
      <c r="N50" s="135"/>
      <c r="O50" s="138"/>
      <c r="P50" s="138"/>
      <c r="Q50" s="139"/>
      <c r="R50" s="9"/>
      <c r="S50" s="9"/>
      <c r="T50" s="164"/>
      <c r="U50" s="194" t="s">
        <v>4</v>
      </c>
      <c r="V50" s="195"/>
      <c r="W50" s="195"/>
      <c r="X50" s="195"/>
      <c r="Y50" s="196"/>
      <c r="Z50" s="149"/>
      <c r="AA50" s="150"/>
      <c r="AB50" s="150"/>
      <c r="AC50" s="150"/>
      <c r="AD50" s="150"/>
      <c r="AE50" s="135"/>
      <c r="AF50" s="138"/>
      <c r="AG50" s="138"/>
      <c r="AH50" s="139"/>
      <c r="AI50" s="9"/>
    </row>
    <row r="51" spans="3:35" ht="4.5" customHeight="1">
      <c r="C51" s="10"/>
      <c r="D51" s="10"/>
      <c r="E51" s="10"/>
      <c r="F51" s="10"/>
      <c r="G51" s="10"/>
      <c r="H51" s="10"/>
      <c r="I51" s="10"/>
      <c r="J51" s="11"/>
      <c r="K51" s="11"/>
      <c r="L51" s="35"/>
      <c r="M51" s="35"/>
      <c r="N51" s="35"/>
      <c r="O51" s="35"/>
      <c r="P51" s="35"/>
      <c r="Q51" s="36"/>
      <c r="R51" s="3"/>
      <c r="S51" s="3"/>
      <c r="T51" s="10"/>
      <c r="U51" s="10"/>
      <c r="V51" s="10"/>
      <c r="W51" s="10"/>
      <c r="X51" s="10"/>
      <c r="Y51" s="10"/>
      <c r="Z51" s="10"/>
      <c r="AA51" s="11"/>
      <c r="AB51" s="11"/>
      <c r="AC51" s="35"/>
      <c r="AD51" s="35"/>
      <c r="AE51" s="35"/>
      <c r="AF51" s="35"/>
      <c r="AG51" s="35"/>
      <c r="AH51" s="36"/>
      <c r="AI51" s="3"/>
    </row>
    <row r="52" spans="3:35" ht="15" customHeight="1">
      <c r="C52" s="48" t="s">
        <v>27</v>
      </c>
      <c r="D52" s="41" t="s">
        <v>33</v>
      </c>
      <c r="E52" s="107">
        <f>IF('入力'!$D$25="","",'入力'!$D$25)</f>
      </c>
      <c r="F52" s="107"/>
      <c r="G52" s="107"/>
      <c r="H52" s="107"/>
      <c r="I52" s="107"/>
      <c r="J52" s="108"/>
      <c r="K52" s="42" t="s">
        <v>35</v>
      </c>
      <c r="L52" s="107">
        <f>IF('入力'!$G$25="","",'入力'!$G$25)</f>
      </c>
      <c r="M52" s="107"/>
      <c r="N52" s="107"/>
      <c r="O52" s="109"/>
      <c r="P52" s="124" t="s">
        <v>38</v>
      </c>
      <c r="Q52" s="125"/>
      <c r="R52" s="3"/>
      <c r="S52" s="3"/>
      <c r="T52" s="48" t="s">
        <v>27</v>
      </c>
      <c r="U52" s="41" t="s">
        <v>33</v>
      </c>
      <c r="V52" s="107">
        <f>IF('入力'!$D$25="","",'入力'!$D$25)</f>
      </c>
      <c r="W52" s="107"/>
      <c r="X52" s="107"/>
      <c r="Y52" s="107"/>
      <c r="Z52" s="107"/>
      <c r="AA52" s="108"/>
      <c r="AB52" s="42" t="s">
        <v>35</v>
      </c>
      <c r="AC52" s="107">
        <f>IF('入力'!$G$25="","",'入力'!$G$25)</f>
      </c>
      <c r="AD52" s="107"/>
      <c r="AE52" s="107"/>
      <c r="AF52" s="109"/>
      <c r="AG52" s="124" t="s">
        <v>38</v>
      </c>
      <c r="AH52" s="125"/>
      <c r="AI52" s="3"/>
    </row>
    <row r="53" spans="15:19" ht="3" customHeight="1">
      <c r="O53" s="44"/>
      <c r="R53" s="12"/>
      <c r="S53" s="12"/>
    </row>
    <row r="54" spans="18:34" ht="13.5">
      <c r="R54" s="12"/>
      <c r="AG54" s="15"/>
      <c r="AH54" s="14"/>
    </row>
    <row r="55" ht="13.5">
      <c r="AH55" s="14" t="s">
        <v>24</v>
      </c>
    </row>
    <row r="56" ht="13.5">
      <c r="AH56" s="14" t="s">
        <v>23</v>
      </c>
    </row>
    <row r="57" spans="31:34" ht="13.5">
      <c r="AE57" s="79"/>
      <c r="AF57" s="79"/>
      <c r="AG57" s="79"/>
      <c r="AH57" s="79"/>
    </row>
    <row r="58" ht="13.5">
      <c r="AH58" s="16"/>
    </row>
  </sheetData>
  <sheetProtection sheet="1" selectLockedCells="1"/>
  <mergeCells count="225">
    <mergeCell ref="AE57:AH57"/>
    <mergeCell ref="L25:O25"/>
    <mergeCell ref="F2:G2"/>
    <mergeCell ref="D4:H4"/>
    <mergeCell ref="D5:H5"/>
    <mergeCell ref="D6:H6"/>
    <mergeCell ref="D7:H7"/>
    <mergeCell ref="D22:H22"/>
    <mergeCell ref="C9:G10"/>
    <mergeCell ref="O12:Q12"/>
    <mergeCell ref="O9:Q9"/>
    <mergeCell ref="O10:Q10"/>
    <mergeCell ref="O11:Q11"/>
    <mergeCell ref="O16:Q16"/>
    <mergeCell ref="K15:N15"/>
    <mergeCell ref="K16:N16"/>
    <mergeCell ref="K9:N9"/>
    <mergeCell ref="K10:N10"/>
    <mergeCell ref="K12:N12"/>
    <mergeCell ref="K13:N13"/>
    <mergeCell ref="C42:G43"/>
    <mergeCell ref="U6:Y6"/>
    <mergeCell ref="C35:G35"/>
    <mergeCell ref="D23:H23"/>
    <mergeCell ref="P25:Q25"/>
    <mergeCell ref="H8:J8"/>
    <mergeCell ref="H9:J10"/>
    <mergeCell ref="D19:Q19"/>
    <mergeCell ref="T9:X10"/>
    <mergeCell ref="Y9:AA10"/>
    <mergeCell ref="C11:G12"/>
    <mergeCell ref="C13:G14"/>
    <mergeCell ref="C15:G16"/>
    <mergeCell ref="C17:G18"/>
    <mergeCell ref="D20:H20"/>
    <mergeCell ref="H11:J12"/>
    <mergeCell ref="H15:J16"/>
    <mergeCell ref="H13:J14"/>
    <mergeCell ref="I20:Q21"/>
    <mergeCell ref="K11:N11"/>
    <mergeCell ref="C36:G37"/>
    <mergeCell ref="K17:N17"/>
    <mergeCell ref="K18:N18"/>
    <mergeCell ref="H17:J18"/>
    <mergeCell ref="O17:Q17"/>
    <mergeCell ref="O18:Q18"/>
    <mergeCell ref="C20:C23"/>
    <mergeCell ref="D21:H21"/>
    <mergeCell ref="I22:M23"/>
    <mergeCell ref="E25:J25"/>
    <mergeCell ref="W2:X2"/>
    <mergeCell ref="T4:T5"/>
    <mergeCell ref="U4:Y4"/>
    <mergeCell ref="U5:Y5"/>
    <mergeCell ref="T6:T7"/>
    <mergeCell ref="K8:N8"/>
    <mergeCell ref="O8:Q8"/>
    <mergeCell ref="I4:Q5"/>
    <mergeCell ref="I6:Q7"/>
    <mergeCell ref="U7:Y7"/>
    <mergeCell ref="T8:X8"/>
    <mergeCell ref="Y8:AA8"/>
    <mergeCell ref="AB8:AE8"/>
    <mergeCell ref="AF8:AH8"/>
    <mergeCell ref="C4:C5"/>
    <mergeCell ref="C6:C7"/>
    <mergeCell ref="C8:G8"/>
    <mergeCell ref="Z4:AH5"/>
    <mergeCell ref="Z6:AH7"/>
    <mergeCell ref="T20:T23"/>
    <mergeCell ref="U20:Y20"/>
    <mergeCell ref="U21:Y21"/>
    <mergeCell ref="T11:X12"/>
    <mergeCell ref="T13:X14"/>
    <mergeCell ref="U19:AH19"/>
    <mergeCell ref="T15:X16"/>
    <mergeCell ref="T17:X18"/>
    <mergeCell ref="AB14:AE14"/>
    <mergeCell ref="Z20:AH21"/>
    <mergeCell ref="T33:T34"/>
    <mergeCell ref="U33:Y33"/>
    <mergeCell ref="U34:Y34"/>
    <mergeCell ref="U22:Y22"/>
    <mergeCell ref="U23:Y23"/>
    <mergeCell ref="AG25:AH25"/>
    <mergeCell ref="W29:X29"/>
    <mergeCell ref="T31:T32"/>
    <mergeCell ref="U31:Y31"/>
    <mergeCell ref="U32:Y32"/>
    <mergeCell ref="T35:X35"/>
    <mergeCell ref="Y35:AA35"/>
    <mergeCell ref="AB35:AE35"/>
    <mergeCell ref="T36:X37"/>
    <mergeCell ref="Y36:AA37"/>
    <mergeCell ref="AB38:AE38"/>
    <mergeCell ref="T44:X45"/>
    <mergeCell ref="Y42:AA43"/>
    <mergeCell ref="AB42:AE42"/>
    <mergeCell ref="T38:X39"/>
    <mergeCell ref="T40:X41"/>
    <mergeCell ref="Y38:AA39"/>
    <mergeCell ref="Y40:AA41"/>
    <mergeCell ref="AB40:AE40"/>
    <mergeCell ref="AB44:AE44"/>
    <mergeCell ref="U48:Y48"/>
    <mergeCell ref="U49:Y49"/>
    <mergeCell ref="U50:Y50"/>
    <mergeCell ref="Z47:AH48"/>
    <mergeCell ref="Z49:AD50"/>
    <mergeCell ref="AE49:AE50"/>
    <mergeCell ref="AF49:AH50"/>
    <mergeCell ref="C38:G39"/>
    <mergeCell ref="C40:G41"/>
    <mergeCell ref="AG52:AH52"/>
    <mergeCell ref="F29:G29"/>
    <mergeCell ref="C31:C32"/>
    <mergeCell ref="D31:H31"/>
    <mergeCell ref="D32:H32"/>
    <mergeCell ref="C33:C34"/>
    <mergeCell ref="D33:H33"/>
    <mergeCell ref="D34:H34"/>
    <mergeCell ref="C47:C50"/>
    <mergeCell ref="D47:H47"/>
    <mergeCell ref="D48:H48"/>
    <mergeCell ref="D49:H49"/>
    <mergeCell ref="D50:H50"/>
    <mergeCell ref="I47:Q48"/>
    <mergeCell ref="I49:M50"/>
    <mergeCell ref="N49:N50"/>
    <mergeCell ref="O49:Q50"/>
    <mergeCell ref="K14:N14"/>
    <mergeCell ref="AB15:AE15"/>
    <mergeCell ref="Y11:AA12"/>
    <mergeCell ref="Y13:AA14"/>
    <mergeCell ref="O14:Q14"/>
    <mergeCell ref="O15:Q15"/>
    <mergeCell ref="O13:Q13"/>
    <mergeCell ref="AB9:AE9"/>
    <mergeCell ref="AF9:AH9"/>
    <mergeCell ref="AB10:AE10"/>
    <mergeCell ref="AF10:AH10"/>
    <mergeCell ref="AB11:AE11"/>
    <mergeCell ref="AF11:AH11"/>
    <mergeCell ref="V25:AA25"/>
    <mergeCell ref="AC25:AF25"/>
    <mergeCell ref="AB18:AE18"/>
    <mergeCell ref="AF18:AH18"/>
    <mergeCell ref="AB16:AE16"/>
    <mergeCell ref="AF16:AH16"/>
    <mergeCell ref="AB17:AE17"/>
    <mergeCell ref="AF17:AH17"/>
    <mergeCell ref="Y15:AA16"/>
    <mergeCell ref="Y17:AA18"/>
    <mergeCell ref="Z22:AD23"/>
    <mergeCell ref="AB12:AE12"/>
    <mergeCell ref="AF12:AH12"/>
    <mergeCell ref="AF13:AH13"/>
    <mergeCell ref="AF14:AH14"/>
    <mergeCell ref="AE22:AE23"/>
    <mergeCell ref="AF22:AH23"/>
    <mergeCell ref="AF15:AH15"/>
    <mergeCell ref="AB13:AE13"/>
    <mergeCell ref="Z31:AH32"/>
    <mergeCell ref="Z33:AH34"/>
    <mergeCell ref="AB36:AE36"/>
    <mergeCell ref="AF36:AH36"/>
    <mergeCell ref="AB37:AE37"/>
    <mergeCell ref="AF37:AH37"/>
    <mergeCell ref="AF35:AH35"/>
    <mergeCell ref="AF44:AH44"/>
    <mergeCell ref="AB45:AE45"/>
    <mergeCell ref="AF45:AH45"/>
    <mergeCell ref="AF38:AH38"/>
    <mergeCell ref="AB39:AE39"/>
    <mergeCell ref="AF39:AH39"/>
    <mergeCell ref="AF40:AH40"/>
    <mergeCell ref="AB41:AE41"/>
    <mergeCell ref="AF41:AH41"/>
    <mergeCell ref="O36:Q36"/>
    <mergeCell ref="K37:N37"/>
    <mergeCell ref="O37:Q37"/>
    <mergeCell ref="H35:J35"/>
    <mergeCell ref="K35:N35"/>
    <mergeCell ref="O35:Q35"/>
    <mergeCell ref="H36:J37"/>
    <mergeCell ref="V52:AA52"/>
    <mergeCell ref="T47:T50"/>
    <mergeCell ref="U47:Y47"/>
    <mergeCell ref="U46:AH46"/>
    <mergeCell ref="T42:X43"/>
    <mergeCell ref="AC52:AF52"/>
    <mergeCell ref="AF42:AH42"/>
    <mergeCell ref="AB43:AE43"/>
    <mergeCell ref="AF43:AH43"/>
    <mergeCell ref="Y44:AA45"/>
    <mergeCell ref="H40:J41"/>
    <mergeCell ref="K40:N40"/>
    <mergeCell ref="O40:Q40"/>
    <mergeCell ref="K41:N41"/>
    <mergeCell ref="O41:Q41"/>
    <mergeCell ref="H44:J45"/>
    <mergeCell ref="K45:N45"/>
    <mergeCell ref="O45:Q45"/>
    <mergeCell ref="K44:N44"/>
    <mergeCell ref="O44:Q44"/>
    <mergeCell ref="O38:Q38"/>
    <mergeCell ref="K39:N39"/>
    <mergeCell ref="O39:Q39"/>
    <mergeCell ref="H38:J39"/>
    <mergeCell ref="K38:N38"/>
    <mergeCell ref="N22:N23"/>
    <mergeCell ref="O22:Q23"/>
    <mergeCell ref="I31:Q32"/>
    <mergeCell ref="I33:Q34"/>
    <mergeCell ref="K36:N36"/>
    <mergeCell ref="E52:J52"/>
    <mergeCell ref="L52:O52"/>
    <mergeCell ref="H42:J43"/>
    <mergeCell ref="K42:N42"/>
    <mergeCell ref="O42:Q42"/>
    <mergeCell ref="K43:N43"/>
    <mergeCell ref="O43:Q43"/>
    <mergeCell ref="P52:Q52"/>
    <mergeCell ref="C44:G45"/>
    <mergeCell ref="D46:Q46"/>
  </mergeCells>
  <printOptions/>
  <pageMargins left="0.07874015748031496" right="0.07874015748031496" top="0.2362204724409449" bottom="0.2362204724409449" header="0" footer="0"/>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AJ58"/>
  <sheetViews>
    <sheetView showGridLines="0" zoomScalePageLayoutView="0" workbookViewId="0" topLeftCell="B1">
      <selection activeCell="B1" sqref="A1:IV16384"/>
    </sheetView>
  </sheetViews>
  <sheetFormatPr defaultColWidth="9.140625" defaultRowHeight="15"/>
  <cols>
    <col min="1" max="1" width="0.42578125" style="1" hidden="1" customWidth="1"/>
    <col min="2" max="2" width="4.140625" style="1" customWidth="1"/>
    <col min="3" max="3" width="8.57421875" style="1" customWidth="1"/>
    <col min="4" max="4" width="3.00390625" style="1" customWidth="1"/>
    <col min="5" max="5" width="1.57421875" style="1" customWidth="1"/>
    <col min="6" max="6" width="1.1484375" style="1" customWidth="1"/>
    <col min="7" max="7" width="1.7109375" style="1" customWidth="1"/>
    <col min="8" max="8" width="2.00390625" style="1" customWidth="1"/>
    <col min="9" max="9" width="2.140625" style="1" customWidth="1"/>
    <col min="10" max="10" width="10.8515625" style="1" customWidth="1"/>
    <col min="11" max="11" width="3.00390625" style="1" customWidth="1"/>
    <col min="12" max="12" width="6.421875" style="1" customWidth="1"/>
    <col min="13" max="13" width="2.28125" style="1" customWidth="1"/>
    <col min="14" max="14" width="5.140625" style="1" customWidth="1"/>
    <col min="15" max="15" width="5.00390625" style="1" customWidth="1"/>
    <col min="16" max="16" width="5.8515625" style="1" customWidth="1"/>
    <col min="17" max="17" width="6.00390625" style="1" customWidth="1"/>
    <col min="18" max="18" width="5.7109375" style="1" customWidth="1"/>
    <col min="19" max="19" width="4.421875" style="1" customWidth="1"/>
    <col min="20" max="20" width="8.57421875" style="1" customWidth="1"/>
    <col min="21" max="21" width="3.00390625" style="1" customWidth="1"/>
    <col min="22" max="22" width="1.57421875" style="1" customWidth="1"/>
    <col min="23" max="23" width="1.1484375" style="1" customWidth="1"/>
    <col min="24" max="24" width="1.7109375" style="1" customWidth="1"/>
    <col min="25" max="25" width="2.00390625" style="1" customWidth="1"/>
    <col min="26" max="26" width="2.140625" style="1" customWidth="1"/>
    <col min="27" max="27" width="10.8515625" style="1" customWidth="1"/>
    <col min="28" max="28" width="3.00390625" style="1" customWidth="1"/>
    <col min="29" max="29" width="6.421875" style="1" customWidth="1"/>
    <col min="30" max="30" width="2.28125" style="1" customWidth="1"/>
    <col min="31" max="31" width="5.140625" style="1" customWidth="1"/>
    <col min="32" max="32" width="5.00390625" style="1" customWidth="1"/>
    <col min="33" max="33" width="5.8515625" style="1" customWidth="1"/>
    <col min="34" max="34" width="6.00390625" style="1" customWidth="1"/>
    <col min="35" max="35" width="1.421875" style="1" customWidth="1"/>
    <col min="36" max="16384" width="9.00390625" style="1" customWidth="1"/>
  </cols>
  <sheetData>
    <row r="1" spans="18:19" ht="7.5" customHeight="1">
      <c r="R1" s="12"/>
      <c r="S1" s="12"/>
    </row>
    <row r="2" spans="3:35" ht="13.5" customHeight="1">
      <c r="C2" s="13"/>
      <c r="D2" s="47" t="s">
        <v>30</v>
      </c>
      <c r="E2" s="14"/>
      <c r="F2" s="200">
        <f>IF('入力'!$D$4="","",'入力'!$D$4)</f>
      </c>
      <c r="G2" s="200"/>
      <c r="H2" s="46" t="s">
        <v>29</v>
      </c>
      <c r="I2" s="13"/>
      <c r="J2" s="45"/>
      <c r="K2" s="38"/>
      <c r="L2" s="37"/>
      <c r="M2" s="13"/>
      <c r="N2" s="13"/>
      <c r="O2" s="13"/>
      <c r="P2" s="13"/>
      <c r="Q2" s="14" t="s">
        <v>31</v>
      </c>
      <c r="R2" s="39"/>
      <c r="S2" s="2"/>
      <c r="T2" s="13"/>
      <c r="U2" s="47" t="s">
        <v>30</v>
      </c>
      <c r="V2" s="14"/>
      <c r="W2" s="200">
        <f>IF('入力'!$D$4="","",'入力'!$D$4)</f>
      </c>
      <c r="X2" s="200"/>
      <c r="Y2" s="46" t="s">
        <v>29</v>
      </c>
      <c r="Z2" s="13"/>
      <c r="AA2" s="45"/>
      <c r="AB2" s="38"/>
      <c r="AC2" s="37"/>
      <c r="AD2" s="13"/>
      <c r="AE2" s="13"/>
      <c r="AF2" s="13"/>
      <c r="AG2" s="13"/>
      <c r="AH2" s="14" t="s">
        <v>31</v>
      </c>
      <c r="AI2" s="2"/>
    </row>
    <row r="3" ht="6.75" customHeight="1">
      <c r="R3" s="12"/>
    </row>
    <row r="4" spans="3:35" ht="10.5" customHeight="1">
      <c r="C4" s="201" t="s">
        <v>0</v>
      </c>
      <c r="D4" s="203" t="s">
        <v>9</v>
      </c>
      <c r="E4" s="204"/>
      <c r="F4" s="204"/>
      <c r="G4" s="204"/>
      <c r="H4" s="205"/>
      <c r="I4" s="140">
        <f>IF('入力'!$D$9="","",IF(INDEX(データ!$H$3:$O$35,MATCH("住所",データ!$G$3:$G$35,0),MATCH('入力'!$D$9,データ!$H$2:$O$2,0))="","",INDEX(データ!$H$3:$O$35,MATCH("住所",データ!$G$3:$G$35,0),MATCH('入力'!$D$9,データ!$H$2:$O$2,0))))</f>
      </c>
      <c r="J4" s="141"/>
      <c r="K4" s="141"/>
      <c r="L4" s="141"/>
      <c r="M4" s="141"/>
      <c r="N4" s="141"/>
      <c r="O4" s="141"/>
      <c r="P4" s="141"/>
      <c r="Q4" s="142"/>
      <c r="R4" s="3"/>
      <c r="S4" s="3"/>
      <c r="T4" s="201" t="s">
        <v>0</v>
      </c>
      <c r="U4" s="203" t="s">
        <v>9</v>
      </c>
      <c r="V4" s="204"/>
      <c r="W4" s="204"/>
      <c r="X4" s="204"/>
      <c r="Y4" s="205"/>
      <c r="Z4" s="140">
        <f>IF('入力'!$E$9="","",IF(INDEX(データ!$H$3:$O$35,MATCH("住所",データ!$G$3:$G$35,0),MATCH('入力'!$E$9,データ!$H$2:$O$2,0))="","",INDEX(データ!$H$3:$O$35,MATCH("住所",データ!$G$3:$G$35,0),MATCH('入力'!$E$9,データ!$H$2:$O$2,0))))</f>
      </c>
      <c r="AA4" s="141"/>
      <c r="AB4" s="141"/>
      <c r="AC4" s="141"/>
      <c r="AD4" s="141"/>
      <c r="AE4" s="141"/>
      <c r="AF4" s="141"/>
      <c r="AG4" s="141"/>
      <c r="AH4" s="142"/>
      <c r="AI4" s="3"/>
    </row>
    <row r="5" spans="3:35" ht="10.5" customHeight="1">
      <c r="C5" s="202"/>
      <c r="D5" s="206" t="s">
        <v>1</v>
      </c>
      <c r="E5" s="207"/>
      <c r="F5" s="207"/>
      <c r="G5" s="207"/>
      <c r="H5" s="208"/>
      <c r="I5" s="143"/>
      <c r="J5" s="144"/>
      <c r="K5" s="144"/>
      <c r="L5" s="144"/>
      <c r="M5" s="144"/>
      <c r="N5" s="144"/>
      <c r="O5" s="144"/>
      <c r="P5" s="144"/>
      <c r="Q5" s="145"/>
      <c r="R5" s="3"/>
      <c r="S5" s="3"/>
      <c r="T5" s="202"/>
      <c r="U5" s="206" t="s">
        <v>1</v>
      </c>
      <c r="V5" s="207"/>
      <c r="W5" s="207"/>
      <c r="X5" s="207"/>
      <c r="Y5" s="208"/>
      <c r="Z5" s="143"/>
      <c r="AA5" s="144"/>
      <c r="AB5" s="144"/>
      <c r="AC5" s="144"/>
      <c r="AD5" s="144"/>
      <c r="AE5" s="144"/>
      <c r="AF5" s="144"/>
      <c r="AG5" s="144"/>
      <c r="AH5" s="145"/>
      <c r="AI5" s="3"/>
    </row>
    <row r="6" spans="3:35" ht="10.5" customHeight="1">
      <c r="C6" s="209" t="s">
        <v>2</v>
      </c>
      <c r="D6" s="211" t="s">
        <v>3</v>
      </c>
      <c r="E6" s="212"/>
      <c r="F6" s="212"/>
      <c r="G6" s="212"/>
      <c r="H6" s="213"/>
      <c r="I6" s="146">
        <f>IF('入力'!$D$9="","",IF(INDEX(データ!$H$3:$O$35,MATCH("名称",データ!$G$3:$G$35,0),MATCH('入力'!$D$9,データ!$H$2:$O$2,0))="","",INDEX(データ!$H$3:$O$35,MATCH("名称",データ!$G$3:$G$35,0),MATCH('入力'!$D$9,データ!$H$2:$O$2,0))))</f>
      </c>
      <c r="J6" s="147"/>
      <c r="K6" s="147"/>
      <c r="L6" s="147"/>
      <c r="M6" s="147"/>
      <c r="N6" s="147"/>
      <c r="O6" s="147"/>
      <c r="P6" s="147"/>
      <c r="Q6" s="148"/>
      <c r="R6" s="4"/>
      <c r="S6" s="4"/>
      <c r="T6" s="209" t="s">
        <v>2</v>
      </c>
      <c r="U6" s="211" t="s">
        <v>3</v>
      </c>
      <c r="V6" s="212"/>
      <c r="W6" s="212"/>
      <c r="X6" s="212"/>
      <c r="Y6" s="213"/>
      <c r="Z6" s="146">
        <f>IF('入力'!$E$9="","",IF(INDEX(データ!$H$3:$O$35,MATCH("名称",データ!$G$3:$G$35,0),MATCH('入力'!$E$9,データ!$H$2:$O$2,0))="","",INDEX(データ!$H$3:$O$35,MATCH("名称",データ!$G$3:$G$35,0),MATCH('入力'!$E$9,データ!$H$2:$O$2,0))))</f>
      </c>
      <c r="AA6" s="147"/>
      <c r="AB6" s="147"/>
      <c r="AC6" s="147"/>
      <c r="AD6" s="147"/>
      <c r="AE6" s="147"/>
      <c r="AF6" s="147"/>
      <c r="AG6" s="147"/>
      <c r="AH6" s="148"/>
      <c r="AI6" s="4"/>
    </row>
    <row r="7" spans="3:35" ht="10.5" customHeight="1">
      <c r="C7" s="210"/>
      <c r="D7" s="214" t="s">
        <v>4</v>
      </c>
      <c r="E7" s="215"/>
      <c r="F7" s="215"/>
      <c r="G7" s="215"/>
      <c r="H7" s="216"/>
      <c r="I7" s="149"/>
      <c r="J7" s="150"/>
      <c r="K7" s="150"/>
      <c r="L7" s="150"/>
      <c r="M7" s="150"/>
      <c r="N7" s="150"/>
      <c r="O7" s="150"/>
      <c r="P7" s="150"/>
      <c r="Q7" s="151"/>
      <c r="R7" s="4"/>
      <c r="S7" s="4"/>
      <c r="T7" s="210"/>
      <c r="U7" s="214" t="s">
        <v>4</v>
      </c>
      <c r="V7" s="215"/>
      <c r="W7" s="215"/>
      <c r="X7" s="215"/>
      <c r="Y7" s="216"/>
      <c r="Z7" s="149"/>
      <c r="AA7" s="150"/>
      <c r="AB7" s="150"/>
      <c r="AC7" s="150"/>
      <c r="AD7" s="150"/>
      <c r="AE7" s="150"/>
      <c r="AF7" s="150"/>
      <c r="AG7" s="150"/>
      <c r="AH7" s="151"/>
      <c r="AI7" s="4"/>
    </row>
    <row r="8" spans="3:35" ht="15.75" customHeight="1">
      <c r="C8" s="217" t="s">
        <v>32</v>
      </c>
      <c r="D8" s="218"/>
      <c r="E8" s="218"/>
      <c r="F8" s="218"/>
      <c r="G8" s="219"/>
      <c r="H8" s="178" t="s">
        <v>34</v>
      </c>
      <c r="I8" s="179"/>
      <c r="J8" s="180"/>
      <c r="K8" s="181" t="s">
        <v>37</v>
      </c>
      <c r="L8" s="182"/>
      <c r="M8" s="182"/>
      <c r="N8" s="183"/>
      <c r="O8" s="178" t="s">
        <v>39</v>
      </c>
      <c r="P8" s="179"/>
      <c r="Q8" s="184"/>
      <c r="R8" s="10"/>
      <c r="S8" s="10"/>
      <c r="T8" s="217" t="s">
        <v>32</v>
      </c>
      <c r="U8" s="218"/>
      <c r="V8" s="218"/>
      <c r="W8" s="218"/>
      <c r="X8" s="219"/>
      <c r="Y8" s="178" t="s">
        <v>34</v>
      </c>
      <c r="Z8" s="179"/>
      <c r="AA8" s="180"/>
      <c r="AB8" s="181" t="s">
        <v>37</v>
      </c>
      <c r="AC8" s="182"/>
      <c r="AD8" s="182"/>
      <c r="AE8" s="183"/>
      <c r="AF8" s="178" t="s">
        <v>39</v>
      </c>
      <c r="AG8" s="179"/>
      <c r="AH8" s="184"/>
      <c r="AI8" s="10"/>
    </row>
    <row r="9" spans="3:35" ht="17.25" customHeight="1">
      <c r="C9" s="220">
        <f>IF('入力'!$D$9="","",IF(INDEX(データ!$H$3:$O$35,MATCH("区分",データ!$G$3:$G$35,0),MATCH('入力'!$D$9,データ!$H$2:$O$2,0))="","",INDEX(データ!$H$3:$O$35,MATCH("区分",データ!$G$3:$G$35,0),MATCH('入力'!$D$9,データ!$H$2:$O$2,0))))</f>
      </c>
      <c r="D9" s="221"/>
      <c r="E9" s="221"/>
      <c r="F9" s="221"/>
      <c r="G9" s="222"/>
      <c r="H9" s="185">
        <f>IF('入力'!$D$9="","",IF(INDEX(データ!$H$3:$O$35,MATCH("細目",データ!$G$3:$G$35,0),MATCH('入力'!$D$9,データ!$H$2:$O$2,0))="","",INDEX(データ!$H$3:$O$35,MATCH("細目",データ!$G$3:$G$35,0),MATCH('入力'!$D$9,データ!$H$2:$O$2,0))))</f>
      </c>
      <c r="I9" s="186"/>
      <c r="J9" s="187"/>
      <c r="K9" s="152">
        <f>IF('入力'!$D$9="","",IF(INDEX(データ!$H$3:$O$35,MATCH("支払金額",データ!$G$3:$G$35,0),MATCH('入力'!$D$9,データ!$H$2:$O$2,0))="","",INDEX(データ!$H$3:$O$35,MATCH("支払金額",データ!$G$3:$G$35,0),MATCH('入力'!$D$9,データ!$H$2:$O$2,0))))</f>
      </c>
      <c r="L9" s="153"/>
      <c r="M9" s="153"/>
      <c r="N9" s="154"/>
      <c r="O9" s="171">
        <f>IF('入力'!$D$9="","",IF(INDEX(データ!$H$3:$O$35,MATCH("源泉",データ!$G$3:$G$35,0),MATCH('入力'!$D$9,データ!$H$2:$O$2,0))="","",INDEX(データ!$H$3:$O$35,MATCH("源泉",データ!$G$3:$G$35,0),MATCH('入力'!$D$9,データ!$H$2:$O$2,0))))</f>
      </c>
      <c r="P9" s="172"/>
      <c r="Q9" s="173"/>
      <c r="R9" s="7"/>
      <c r="S9" s="7"/>
      <c r="T9" s="220">
        <f>IF('入力'!$E$9="","",IF(INDEX(データ!$H$3:$O$35,MATCH("区分",データ!$G$3:$G$35,0),MATCH('入力'!$E$9,データ!$H$2:$O$2,0))="","",INDEX(データ!$H$3:$O$35,MATCH("区分",データ!$G$3:$G$35,0),MATCH('入力'!$E$9,データ!$H$2:$O$2,0))))</f>
      </c>
      <c r="U9" s="221"/>
      <c r="V9" s="221"/>
      <c r="W9" s="221"/>
      <c r="X9" s="222"/>
      <c r="Y9" s="185">
        <f>IF('入力'!$E$9="","",IF(INDEX(データ!$H$3:$O$35,MATCH("細目",データ!$G$3:$G$35,0),MATCH('入力'!$E$9,データ!$H$2:$O$2,0))="","",INDEX(データ!$H$3:$O$35,MATCH("細目",データ!$G$3:$G$35,0),MATCH('入力'!$E$9,データ!$H$2:$O$2,0))))</f>
      </c>
      <c r="Z9" s="186"/>
      <c r="AA9" s="187"/>
      <c r="AB9" s="152">
        <f>IF('入力'!$E$9="","",IF(INDEX(データ!$H$3:$O$35,MATCH("支払金額",データ!$G$3:$G$35,0),MATCH('入力'!$E$9,データ!$H$2:$O$2,0))="","",INDEX(データ!$H$3:$O$35,MATCH("支払金額",データ!$G$3:$G$35,0),MATCH('入力'!$E$9,データ!$H$2:$O$2,0))))</f>
      </c>
      <c r="AC9" s="153"/>
      <c r="AD9" s="153"/>
      <c r="AE9" s="154"/>
      <c r="AF9" s="171">
        <f>IF('入力'!$E$9="","",IF(INDEX(データ!$H$3:$O$35,MATCH("源泉",データ!$G$3:$G$35,0),MATCH('入力'!$E$9,データ!$H$2:$O$2,0))="","",INDEX(データ!$H$3:$O$35,MATCH("源泉",データ!$G$3:$G$35,0),MATCH('入力'!$E$9,データ!$H$2:$O$2,0))))</f>
      </c>
      <c r="AG9" s="172"/>
      <c r="AH9" s="173"/>
      <c r="AI9" s="7"/>
    </row>
    <row r="10" spans="3:35" ht="11.25" customHeight="1">
      <c r="C10" s="223"/>
      <c r="D10" s="224"/>
      <c r="E10" s="224"/>
      <c r="F10" s="224"/>
      <c r="G10" s="225"/>
      <c r="H10" s="113"/>
      <c r="I10" s="114"/>
      <c r="J10" s="115"/>
      <c r="K10" s="174">
        <f>IF('入力'!$D$9="","",IF(INDEX(データ!$H$3:$O$35,MATCH("支払金額２",データ!$G$3:$G$35,0),MATCH('入力'!$D$9,データ!$H$2:$O$2,0))="","",INDEX(データ!$H$3:$O$35,MATCH("支払金額２",データ!$G$3:$G$35,0),MATCH('入力'!$D$9,データ!$H$2:$O$2,0))))</f>
      </c>
      <c r="L10" s="175"/>
      <c r="M10" s="175"/>
      <c r="N10" s="176"/>
      <c r="O10" s="174">
        <f>IF('入力'!$D$9="","",IF(INDEX(データ!$H$3:$O$35,MATCH("源泉２",データ!$G$3:$G$35,0),MATCH('入力'!$D$9,データ!$H$2:$O$2,0))="","",INDEX(データ!$H$3:$O$35,MATCH("源泉２",データ!$G$3:$G$35,0),MATCH('入力'!$D$9,データ!$H$2:$O$2,0))))</f>
      </c>
      <c r="P10" s="175"/>
      <c r="Q10" s="177"/>
      <c r="R10" s="7"/>
      <c r="S10" s="7"/>
      <c r="T10" s="223"/>
      <c r="U10" s="224"/>
      <c r="V10" s="224"/>
      <c r="W10" s="224"/>
      <c r="X10" s="225"/>
      <c r="Y10" s="113"/>
      <c r="Z10" s="114"/>
      <c r="AA10" s="115"/>
      <c r="AB10" s="174">
        <f>IF('入力'!$E$9="","",IF(INDEX(データ!$H$3:$O$35,MATCH("支払金額２",データ!$G$3:$G$35,0),MATCH('入力'!$E$9,データ!$H$2:$O$2,0))="","",INDEX(データ!$H$3:$O$35,MATCH("支払金額２",データ!$G$3:$G$35,0),MATCH('入力'!$E$9,データ!$H$2:$O$2,0))))</f>
      </c>
      <c r="AC10" s="175"/>
      <c r="AD10" s="175"/>
      <c r="AE10" s="176"/>
      <c r="AF10" s="174">
        <f>IF('入力'!$E$9="","",IF(INDEX(データ!$H$3:$O$35,MATCH("源泉２",データ!$G$3:$G$35,0),MATCH('入力'!$E$9,データ!$H$2:$O$2,0))="","",INDEX(データ!$H$3:$O$35,MATCH("源泉２",データ!$G$3:$G$35,0),MATCH('入力'!$E$9,データ!$H$2:$O$2,0))))</f>
      </c>
      <c r="AG10" s="175"/>
      <c r="AH10" s="177"/>
      <c r="AI10" s="7"/>
    </row>
    <row r="11" spans="3:35" ht="10.5" customHeight="1">
      <c r="C11" s="126">
        <f>IF('入力'!$D$9="","",IF(INDEX(データ!$H$3:$O$35,MATCH("区分２",データ!$G$3:$G$35,0),MATCH('入力'!$D$9,データ!$H$2:$O$2,0))="","",INDEX(データ!$H$3:$O$35,MATCH("区分２",データ!$G$3:$G$35,0),MATCH('入力'!$D$9,データ!$H$2:$O$2,0))))</f>
      </c>
      <c r="D11" s="127"/>
      <c r="E11" s="127"/>
      <c r="F11" s="127"/>
      <c r="G11" s="128"/>
      <c r="H11" s="110">
        <f>IF('入力'!$D$9="","",IF(INDEX(データ!$H$3:$O$35,MATCH("細目２",データ!$G$3:$G$35,0),MATCH('入力'!$D$9,データ!$H$2:$O$2,0))="","",INDEX(データ!$H$3:$O$35,MATCH("細目２",データ!$G$3:$G$35,0),MATCH('入力'!$D$9,データ!$H$2:$O$2,0))))</f>
      </c>
      <c r="I11" s="111"/>
      <c r="J11" s="112"/>
      <c r="K11" s="116">
        <f>IF('入力'!$D$9="","",IF(INDEX(データ!$H$3:$O$35,MATCH("支払金額３",データ!$G$3:$G$35,0),MATCH('入力'!$D$9,データ!$H$2:$O$2,0))="","",INDEX(データ!$H$3:$O$35,MATCH("支払金額３",データ!$G$3:$G$35,0),MATCH('入力'!$D$9,データ!$H$2:$O$2,0))))</f>
      </c>
      <c r="L11" s="117"/>
      <c r="M11" s="117"/>
      <c r="N11" s="118"/>
      <c r="O11" s="116">
        <f>IF('入力'!$D$9="","",IF(INDEX(データ!$H$3:$O$35,MATCH("源泉３",データ!$G$3:$G$35,0),MATCH('入力'!$D$9,データ!$H$2:$O$2,0))="","",INDEX(データ!$H$3:$O$35,MATCH("源泉３",データ!$G$3:$G$35,0),MATCH('入力'!$D$9,データ!$H$2:$O$2,0))))</f>
      </c>
      <c r="P11" s="117"/>
      <c r="Q11" s="119"/>
      <c r="R11" s="7"/>
      <c r="S11" s="7"/>
      <c r="T11" s="126">
        <f>IF('入力'!$E$9="","",IF(INDEX(データ!$H$3:$O$35,MATCH("区分２",データ!$G$3:$G$35,0),MATCH('入力'!$E$9,データ!$H$2:$O$2,0))="","",INDEX(データ!$H$3:$O$35,MATCH("区分２",データ!$G$3:$G$35,0),MATCH('入力'!$E$9,データ!$H$2:$O$2,0))))</f>
      </c>
      <c r="U11" s="127"/>
      <c r="V11" s="127"/>
      <c r="W11" s="127"/>
      <c r="X11" s="128"/>
      <c r="Y11" s="110">
        <f>IF('入力'!$E$9="","",IF(INDEX(データ!$H$3:$O$35,MATCH("細目２",データ!$G$3:$G$35,0),MATCH('入力'!$E$9,データ!$H$2:$O$2,0))="","",INDEX(データ!$H$3:$O$35,MATCH("細目２",データ!$G$3:$G$35,0),MATCH('入力'!$E$9,データ!$H$2:$O$2,0))))</f>
      </c>
      <c r="Z11" s="111"/>
      <c r="AA11" s="112"/>
      <c r="AB11" s="116">
        <f>IF('入力'!$E$9="","",IF(INDEX(データ!$H$3:$O$35,MATCH("支払金額３",データ!$G$3:$G$35,0),MATCH('入力'!$E$9,データ!$H$2:$O$2,0))="","",INDEX(データ!$H$3:$O$35,MATCH("支払金額３",データ!$G$3:$G$35,0),MATCH('入力'!$E$9,データ!$H$2:$O$2,0))))</f>
      </c>
      <c r="AC11" s="117"/>
      <c r="AD11" s="117"/>
      <c r="AE11" s="118"/>
      <c r="AF11" s="116">
        <f>IF('入力'!$E$9="","",IF(INDEX(データ!$H$3:$O$35,MATCH("源泉３",データ!$G$3:$G$35,0),MATCH('入力'!$E$9,データ!$H$2:$O$2,0))="","",INDEX(データ!$H$3:$O$35,MATCH("源泉３",データ!$G$3:$G$35,0),MATCH('入力'!$E$9,データ!$H$2:$O$2,0))))</f>
      </c>
      <c r="AG11" s="117"/>
      <c r="AH11" s="119"/>
      <c r="AI11" s="7"/>
    </row>
    <row r="12" spans="3:35" ht="10.5" customHeight="1">
      <c r="C12" s="168"/>
      <c r="D12" s="169"/>
      <c r="E12" s="169"/>
      <c r="F12" s="169"/>
      <c r="G12" s="170"/>
      <c r="H12" s="113"/>
      <c r="I12" s="114"/>
      <c r="J12" s="115"/>
      <c r="K12" s="120">
        <f>IF('入力'!$D$9="","",IF(INDEX(データ!$H$3:$O$35,MATCH("支払金額４",データ!$G$3:$G$35,0),MATCH('入力'!$D$9,データ!$H$2:$O$2,0))="","",INDEX(データ!$H$3:$O$35,MATCH("支払金額４",データ!$G$3:$G$35,0),MATCH('入力'!$D$9,データ!$H$2:$O$2,0))))</f>
      </c>
      <c r="L12" s="121"/>
      <c r="M12" s="121"/>
      <c r="N12" s="122"/>
      <c r="O12" s="120">
        <f>IF('入力'!$D$9="","",IF(INDEX(データ!$H$3:$O$35,MATCH("源泉４",データ!$G$3:$G$35,0),MATCH('入力'!$D$9,データ!$H$2:$O$2,0))="","",INDEX(データ!$H$3:$O$35,MATCH("源泉４",データ!$G$3:$G$35,0),MATCH('入力'!$D$9,データ!$H$2:$O$2,0))))</f>
      </c>
      <c r="P12" s="121"/>
      <c r="Q12" s="123"/>
      <c r="R12" s="7"/>
      <c r="S12" s="7"/>
      <c r="T12" s="168"/>
      <c r="U12" s="169"/>
      <c r="V12" s="169"/>
      <c r="W12" s="169"/>
      <c r="X12" s="170"/>
      <c r="Y12" s="113"/>
      <c r="Z12" s="114"/>
      <c r="AA12" s="115"/>
      <c r="AB12" s="120">
        <f>IF('入力'!$E$9="","",IF(INDEX(データ!$H$3:$O$35,MATCH("支払金額４",データ!$G$3:$G$35,0),MATCH('入力'!$E$9,データ!$H$2:$O$2,0))="","",INDEX(データ!$H$3:$O$35,MATCH("支払金額４",データ!$G$3:$G$35,0),MATCH('入力'!$E$9,データ!$H$2:$O$2,0))))</f>
      </c>
      <c r="AC12" s="121"/>
      <c r="AD12" s="121"/>
      <c r="AE12" s="122"/>
      <c r="AF12" s="120">
        <f>IF('入力'!$E$9="","",IF(INDEX(データ!$H$3:$O$35,MATCH("源泉４",データ!$G$3:$G$35,0),MATCH('入力'!$E$9,データ!$H$2:$O$2,0))="","",INDEX(データ!$H$3:$O$35,MATCH("源泉４",データ!$G$3:$G$35,0),MATCH('入力'!$E$9,データ!$H$2:$O$2,0))))</f>
      </c>
      <c r="AG12" s="121"/>
      <c r="AH12" s="123"/>
      <c r="AI12" s="7"/>
    </row>
    <row r="13" spans="3:35" ht="10.5" customHeight="1">
      <c r="C13" s="126">
        <f>IF('入力'!$D$9="","",IF(INDEX(データ!$H$3:$O$35,MATCH("区分３",データ!$G$3:$G$35,0),MATCH('入力'!$D$9,データ!$H$2:$O$2,0))="","",INDEX(データ!$H$3:$O$35,MATCH("区分３",データ!$G$3:$G$35,0),MATCH('入力'!$D$9,データ!$H$2:$O$2,0))))</f>
      </c>
      <c r="D13" s="127"/>
      <c r="E13" s="127"/>
      <c r="F13" s="127"/>
      <c r="G13" s="128"/>
      <c r="H13" s="110">
        <f>IF('入力'!$D$9="","",IF(INDEX(データ!$H$3:$O$35,MATCH("細目３",データ!$G$3:$G$35,0),MATCH('入力'!$D$9,データ!$H$2:$O$2,0))="","",INDEX(データ!$H$3:$O$35,MATCH("細目３",データ!$G$3:$G$35,0),MATCH('入力'!$D$9,データ!$H$2:$O$2,0))))</f>
      </c>
      <c r="I13" s="111"/>
      <c r="J13" s="112"/>
      <c r="K13" s="116">
        <f>IF('入力'!$D$9="","",IF(INDEX(データ!$H$3:$O$35,MATCH("支払金額５",データ!$G$3:$G$35,0),MATCH('入力'!$D$9,データ!$H$2:$O$2,0))="","",INDEX(データ!$H$3:$O$35,MATCH("支払金額５",データ!$G$3:$G$35,0),MATCH('入力'!$D$9,データ!$H$2:$O$2,0))))</f>
      </c>
      <c r="L13" s="117"/>
      <c r="M13" s="117"/>
      <c r="N13" s="118"/>
      <c r="O13" s="116">
        <f>IF('入力'!$D$9="","",IF(INDEX(データ!$H$3:$O$35,MATCH("源泉５",データ!$G$3:$G$35,0),MATCH('入力'!$D$9,データ!$H$2:$O$2,0))="","",INDEX(データ!$H$3:$O$35,MATCH("源泉５",データ!$G$3:$G$35,0),MATCH('入力'!$D$9,データ!$H$2:$O$2,0))))</f>
      </c>
      <c r="P13" s="117"/>
      <c r="Q13" s="119"/>
      <c r="R13" s="7"/>
      <c r="S13" s="7"/>
      <c r="T13" s="126">
        <f>IF('入力'!$E$9="","",IF(INDEX(データ!$H$3:$O$35,MATCH("区分３",データ!$G$3:$G$35,0),MATCH('入力'!$E$9,データ!$H$2:$O$2,0))="","",INDEX(データ!$H$3:$O$35,MATCH("区分３",データ!$G$3:$G$35,0),MATCH('入力'!$E$9,データ!$H$2:$O$2,0))))</f>
      </c>
      <c r="U13" s="127"/>
      <c r="V13" s="127"/>
      <c r="W13" s="127"/>
      <c r="X13" s="128"/>
      <c r="Y13" s="110">
        <f>IF('入力'!$E$9="","",IF(INDEX(データ!$H$3:$O$35,MATCH("細目３",データ!$G$3:$G$35,0),MATCH('入力'!$E$9,データ!$H$2:$O$2,0))="","",INDEX(データ!$H$3:$O$35,MATCH("細目３",データ!$G$3:$G$35,0),MATCH('入力'!$E$9,データ!$H$2:$O$2,0))))</f>
      </c>
      <c r="Z13" s="111"/>
      <c r="AA13" s="112"/>
      <c r="AB13" s="116">
        <f>IF('入力'!$E$9="","",IF(INDEX(データ!$H$3:$O$35,MATCH("支払金額５",データ!$G$3:$G$35,0),MATCH('入力'!$E$9,データ!$H$2:$O$2,0))="","",INDEX(データ!$H$3:$O$35,MATCH("支払金額５",データ!$G$3:$G$35,0),MATCH('入力'!$E$9,データ!$H$2:$O$2,0))))</f>
      </c>
      <c r="AC13" s="117"/>
      <c r="AD13" s="117"/>
      <c r="AE13" s="118"/>
      <c r="AF13" s="116">
        <f>IF('入力'!$E$9="","",IF(INDEX(データ!$H$3:$O$35,MATCH("源泉５",データ!$G$3:$G$35,0),MATCH('入力'!$E$9,データ!$H$2:$O$2,0))="","",INDEX(データ!$H$3:$O$35,MATCH("源泉５",データ!$G$3:$G$35,0),MATCH('入力'!$E$9,データ!$H$2:$O$2,0))))</f>
      </c>
      <c r="AG13" s="117"/>
      <c r="AH13" s="119"/>
      <c r="AI13" s="7"/>
    </row>
    <row r="14" spans="3:35" ht="10.5" customHeight="1">
      <c r="C14" s="168"/>
      <c r="D14" s="169"/>
      <c r="E14" s="169"/>
      <c r="F14" s="169"/>
      <c r="G14" s="170"/>
      <c r="H14" s="113"/>
      <c r="I14" s="114"/>
      <c r="J14" s="115"/>
      <c r="K14" s="120">
        <f>IF('入力'!$D$9="","",IF(INDEX(データ!$H$3:$O$35,MATCH("支払金額６",データ!$G$3:$G$35,0),MATCH('入力'!$D$9,データ!$H$2:$O$2,0))="","",INDEX(データ!$H$3:$O$35,MATCH("支払金額６",データ!$G$3:$G$35,0),MATCH('入力'!$D$9,データ!$H$2:$O$2,0))))</f>
      </c>
      <c r="L14" s="121"/>
      <c r="M14" s="121"/>
      <c r="N14" s="122"/>
      <c r="O14" s="120">
        <f>IF('入力'!$D$9="","",IF(INDEX(データ!$H$3:$O$35,MATCH("源泉６",データ!$G$3:$G$35,0),MATCH('入力'!$D$9,データ!$H$2:$O$2,0))="","",INDEX(データ!$H$3:$O$35,MATCH("源泉６",データ!$G$3:$G$35,0),MATCH('入力'!$D$9,データ!$H$2:$O$2,0))))</f>
      </c>
      <c r="P14" s="121"/>
      <c r="Q14" s="123"/>
      <c r="R14" s="7"/>
      <c r="S14" s="7"/>
      <c r="T14" s="168"/>
      <c r="U14" s="169"/>
      <c r="V14" s="169"/>
      <c r="W14" s="169"/>
      <c r="X14" s="170"/>
      <c r="Y14" s="113"/>
      <c r="Z14" s="114"/>
      <c r="AA14" s="115"/>
      <c r="AB14" s="120">
        <f>IF('入力'!$E$9="","",IF(INDEX(データ!$H$3:$O$35,MATCH("支払金額６",データ!$G$3:$G$35,0),MATCH('入力'!$E$9,データ!$H$2:$O$2,0))="","",INDEX(データ!$H$3:$O$35,MATCH("支払金額６",データ!$G$3:$G$35,0),MATCH('入力'!$E$9,データ!$H$2:$O$2,0))))</f>
      </c>
      <c r="AC14" s="121"/>
      <c r="AD14" s="121"/>
      <c r="AE14" s="122"/>
      <c r="AF14" s="120">
        <f>IF('入力'!$E$9="","",IF(INDEX(データ!$H$3:$O$35,MATCH("源泉６",データ!$G$3:$G$35,0),MATCH('入力'!$E$9,データ!$H$2:$O$2,0))="","",INDEX(データ!$H$3:$O$35,MATCH("源泉６",データ!$G$3:$G$35,0),MATCH('入力'!$E$9,データ!$H$2:$O$2,0))))</f>
      </c>
      <c r="AG14" s="121"/>
      <c r="AH14" s="123"/>
      <c r="AI14" s="7"/>
    </row>
    <row r="15" spans="3:35" ht="10.5" customHeight="1">
      <c r="C15" s="126">
        <f>IF('入力'!$D$9="","",IF(INDEX(データ!$H$3:$O$35,MATCH("区分４",データ!$G$3:$G$35,0),MATCH('入力'!$D$9,データ!$H$2:$O$2,0))="","",INDEX(データ!$H$3:$O$35,MATCH("区分４",データ!$G$3:$G$35,0),MATCH('入力'!$D$9,データ!$H$2:$O$2,0))))</f>
      </c>
      <c r="D15" s="127"/>
      <c r="E15" s="127"/>
      <c r="F15" s="127"/>
      <c r="G15" s="128"/>
      <c r="H15" s="110">
        <f>IF('入力'!$D$9="","",IF(INDEX(データ!$H$3:$O$35,MATCH("細目４",データ!$G$3:$G$35,0),MATCH('入力'!$D$9,データ!$H$2:$O$2,0))="","",INDEX(データ!$H$3:$O$35,MATCH("細目４",データ!$G$3:$G$35,0),MATCH('入力'!$D$9,データ!$H$2:$O$2,0))))</f>
      </c>
      <c r="I15" s="111"/>
      <c r="J15" s="112"/>
      <c r="K15" s="116">
        <f>IF('入力'!$D$9="","",IF(INDEX(データ!$H$3:$O$35,MATCH("支払金額７",データ!$G$3:$G$35,0),MATCH('入力'!$D$9,データ!$H$2:$O$2,0))="","",INDEX(データ!$H$3:$O$35,MATCH("支払金額７",データ!$G$3:$G$35,0),MATCH('入力'!$D$9,データ!$H$2:$O$2,0))))</f>
      </c>
      <c r="L15" s="117"/>
      <c r="M15" s="117"/>
      <c r="N15" s="118"/>
      <c r="O15" s="116">
        <f>IF('入力'!$D$9="","",IF(INDEX(データ!$H$3:$O$35,MATCH("源泉７",データ!$G$3:$G$35,0),MATCH('入力'!$D$9,データ!$H$2:$O$2,0))="","",INDEX(データ!$H$3:$O$35,MATCH("源泉７",データ!$G$3:$G$35,0),MATCH('入力'!$D$9,データ!$H$2:$O$2,0))))</f>
      </c>
      <c r="P15" s="117"/>
      <c r="Q15" s="119"/>
      <c r="R15" s="5"/>
      <c r="S15" s="5"/>
      <c r="T15" s="126">
        <f>IF('入力'!$E$9="","",IF(INDEX(データ!$H$3:$O$35,MATCH("区分４",データ!$G$3:$G$35,0),MATCH('入力'!$E$9,データ!$H$2:$O$2,0))="","",INDEX(データ!$H$3:$O$35,MATCH("区分４",データ!$G$3:$G$35,0),MATCH('入力'!$E$9,データ!$H$2:$O$2,0))))</f>
      </c>
      <c r="U15" s="127"/>
      <c r="V15" s="127"/>
      <c r="W15" s="127"/>
      <c r="X15" s="128"/>
      <c r="Y15" s="110">
        <f>IF('入力'!$E$9="","",IF(INDEX(データ!$H$3:$O$35,MATCH("細目４",データ!$G$3:$G$35,0),MATCH('入力'!$E$9,データ!$H$2:$O$2,0))="","",INDEX(データ!$H$3:$O$35,MATCH("細目４",データ!$G$3:$G$35,0),MATCH('入力'!$E$9,データ!$H$2:$O$2,0))))</f>
      </c>
      <c r="Z15" s="111"/>
      <c r="AA15" s="112"/>
      <c r="AB15" s="116">
        <f>IF('入力'!$E$9="","",IF(INDEX(データ!$H$3:$O$35,MATCH("支払金額７",データ!$G$3:$G$35,0),MATCH('入力'!$E$9,データ!$H$2:$O$2,0))="","",INDEX(データ!$H$3:$O$35,MATCH("支払金額７",データ!$G$3:$G$35,0),MATCH('入力'!$E$9,データ!$H$2:$O$2,0))))</f>
      </c>
      <c r="AC15" s="117"/>
      <c r="AD15" s="117"/>
      <c r="AE15" s="118"/>
      <c r="AF15" s="116">
        <f>IF('入力'!$E$9="","",IF(INDEX(データ!$H$3:$O$35,MATCH("源泉７",データ!$G$3:$G$35,0),MATCH('入力'!$E$9,データ!$H$2:$O$2,0))="","",INDEX(データ!$H$3:$O$35,MATCH("源泉７",データ!$G$3:$G$35,0),MATCH('入力'!$E$9,データ!$H$2:$O$2,0))))</f>
      </c>
      <c r="AG15" s="117"/>
      <c r="AH15" s="119"/>
      <c r="AI15" s="5"/>
    </row>
    <row r="16" spans="3:35" ht="10.5" customHeight="1">
      <c r="C16" s="168"/>
      <c r="D16" s="169"/>
      <c r="E16" s="169"/>
      <c r="F16" s="169"/>
      <c r="G16" s="170"/>
      <c r="H16" s="113"/>
      <c r="I16" s="114"/>
      <c r="J16" s="115"/>
      <c r="K16" s="120">
        <f>IF('入力'!$D$9="","",IF(INDEX(データ!$H$3:$O$35,MATCH("支払金額８",データ!$G$3:$G$35,0),MATCH('入力'!$D$9,データ!$H$2:$O$2,0))="","",INDEX(データ!$H$3:$O$35,MATCH("支払金額８",データ!$G$3:$G$35,0),MATCH('入力'!$D$9,データ!$H$2:$O$2,0))))</f>
      </c>
      <c r="L16" s="121"/>
      <c r="M16" s="121"/>
      <c r="N16" s="122"/>
      <c r="O16" s="120">
        <f>IF('入力'!$D$9="","",IF(INDEX(データ!$H$3:$O$35,MATCH("源泉８",データ!$G$3:$G$35,0),MATCH('入力'!$D$9,データ!$H$2:$O$2,0))="","",INDEX(データ!$H$3:$O$35,MATCH("源泉８",データ!$G$3:$G$35,0),MATCH('入力'!$D$9,データ!$H$2:$O$2,0))))</f>
      </c>
      <c r="P16" s="121"/>
      <c r="Q16" s="123"/>
      <c r="R16" s="5"/>
      <c r="S16" s="5"/>
      <c r="T16" s="168"/>
      <c r="U16" s="169"/>
      <c r="V16" s="169"/>
      <c r="W16" s="169"/>
      <c r="X16" s="170"/>
      <c r="Y16" s="113"/>
      <c r="Z16" s="114"/>
      <c r="AA16" s="115"/>
      <c r="AB16" s="120">
        <f>IF('入力'!$E$9="","",IF(INDEX(データ!$H$3:$O$35,MATCH("支払金額８",データ!$G$3:$G$35,0),MATCH('入力'!$E$9,データ!$H$2:$O$2,0))="","",INDEX(データ!$H$3:$O$35,MATCH("支払金額８",データ!$G$3:$G$35,0),MATCH('入力'!$E$9,データ!$H$2:$O$2,0))))</f>
      </c>
      <c r="AC16" s="121"/>
      <c r="AD16" s="121"/>
      <c r="AE16" s="122"/>
      <c r="AF16" s="120">
        <f>IF('入力'!$E$9="","",IF(INDEX(データ!$H$3:$O$35,MATCH("源泉８",データ!$G$3:$G$35,0),MATCH('入力'!$E$9,データ!$H$2:$O$2,0))="","",INDEX(データ!$H$3:$O$35,MATCH("源泉８",データ!$G$3:$G$35,0),MATCH('入力'!$E$9,データ!$H$2:$O$2,0))))</f>
      </c>
      <c r="AG16" s="121"/>
      <c r="AH16" s="123"/>
      <c r="AI16" s="5"/>
    </row>
    <row r="17" spans="3:35" ht="10.5" customHeight="1">
      <c r="C17" s="126">
        <f>IF('入力'!$D$9="","",IF(INDEX(データ!$H$3:$O$35,MATCH("区分５",データ!$G$3:$G$35,0),MATCH('入力'!$D$9,データ!$H$2:$O$2,0))="","",INDEX(データ!$H$3:$O$35,MATCH("区分５",データ!$G$3:$G$35,0),MATCH('入力'!$D$9,データ!$H$2:$O$2,0))))</f>
      </c>
      <c r="D17" s="127"/>
      <c r="E17" s="127"/>
      <c r="F17" s="127"/>
      <c r="G17" s="128"/>
      <c r="H17" s="110">
        <f>IF('入力'!$D$9="","",IF(INDEX(データ!$H$3:$O$35,MATCH("細目５",データ!$G$3:$G$35,0),MATCH('入力'!$D$9,データ!$H$2:$O$2,0))="","",INDEX(データ!$H$3:$O$35,MATCH("細目５",データ!$G$3:$G$35,0),MATCH('入力'!$D$9,データ!$H$2:$O$2,0))))</f>
      </c>
      <c r="I17" s="111"/>
      <c r="J17" s="112"/>
      <c r="K17" s="116">
        <f>IF('入力'!$D$9="","",IF(INDEX(データ!$H$3:$O$35,MATCH("支払金額９",データ!$G$3:$G$35,0),MATCH('入力'!$D$9,データ!$H$2:$O$2,0))="","",INDEX(データ!$H$3:$O$35,MATCH("支払金額９",データ!$G$3:$G$35,0),MATCH('入力'!$D$9,データ!$H$2:$O$2,0))))</f>
      </c>
      <c r="L17" s="117"/>
      <c r="M17" s="117"/>
      <c r="N17" s="118"/>
      <c r="O17" s="116">
        <f>IF('入力'!$D$9="","",IF(INDEX(データ!$H$3:$O$35,MATCH("源泉９",データ!$G$3:$G$35,0),MATCH('入力'!$D$9,データ!$H$2:$O$2,0))="","",INDEX(データ!$H$3:$O$35,MATCH("源泉９",データ!$G$3:$G$35,0),MATCH('入力'!$D$9,データ!$H$2:$O$2,0))))</f>
      </c>
      <c r="P17" s="117"/>
      <c r="Q17" s="119"/>
      <c r="R17" s="5"/>
      <c r="S17" s="5"/>
      <c r="T17" s="126">
        <f>IF('入力'!$E$9="","",IF(INDEX(データ!$H$3:$O$35,MATCH("区分５",データ!$G$3:$G$35,0),MATCH('入力'!$E$9,データ!$H$2:$O$2,0))="","",INDEX(データ!$H$3:$O$35,MATCH("区分５",データ!$G$3:$G$35,0),MATCH('入力'!$E$9,データ!$H$2:$O$2,0))))</f>
      </c>
      <c r="U17" s="127"/>
      <c r="V17" s="127"/>
      <c r="W17" s="127"/>
      <c r="X17" s="128"/>
      <c r="Y17" s="110">
        <f>IF('入力'!$E$9="","",IF(INDEX(データ!$H$3:$O$35,MATCH("細目５",データ!$G$3:$G$35,0),MATCH('入力'!$E$9,データ!$H$2:$O$2,0))="","",INDEX(データ!$H$3:$O$35,MATCH("細目５",データ!$G$3:$G$35,0),MATCH('入力'!$E$9,データ!$H$2:$O$2,0))))</f>
      </c>
      <c r="Z17" s="111"/>
      <c r="AA17" s="112"/>
      <c r="AB17" s="116">
        <f>IF('入力'!$E$9="","",IF(INDEX(データ!$H$3:$O$35,MATCH("支払金額９",データ!$G$3:$G$35,0),MATCH('入力'!$E$9,データ!$H$2:$O$2,0))="","",INDEX(データ!$H$3:$O$35,MATCH("支払金額９",データ!$G$3:$G$35,0),MATCH('入力'!$E$9,データ!$H$2:$O$2,0))))</f>
      </c>
      <c r="AC17" s="117"/>
      <c r="AD17" s="117"/>
      <c r="AE17" s="118"/>
      <c r="AF17" s="116">
        <f>IF('入力'!$E$9="","",IF(INDEX(データ!$H$3:$O$35,MATCH("源泉９",データ!$G$3:$G$35,0),MATCH('入力'!$E$9,データ!$H$2:$O$2,0))="","",INDEX(データ!$H$3:$O$35,MATCH("源泉９",データ!$G$3:$G$35,0),MATCH('入力'!$E$9,データ!$H$2:$O$2,0))))</f>
      </c>
      <c r="AG17" s="117"/>
      <c r="AH17" s="119"/>
      <c r="AI17" s="5"/>
    </row>
    <row r="18" spans="3:35" ht="10.5" customHeight="1">
      <c r="C18" s="129"/>
      <c r="D18" s="130"/>
      <c r="E18" s="130"/>
      <c r="F18" s="130"/>
      <c r="G18" s="131"/>
      <c r="H18" s="155"/>
      <c r="I18" s="156"/>
      <c r="J18" s="157"/>
      <c r="K18" s="158">
        <f>IF('入力'!$D$9="","",IF(INDEX(データ!$H$3:$O$35,MATCH("支払金額１０",データ!$G$3:$G$35,0),MATCH('入力'!$D$9,データ!$H$2:$O$2,0))="","",INDEX(データ!$H$3:$O$35,MATCH("支払金額１０",データ!$G$3:$G$35,0),MATCH('入力'!$D$9,データ!$H$2:$O$2,0))))</f>
      </c>
      <c r="L18" s="159"/>
      <c r="M18" s="159"/>
      <c r="N18" s="160"/>
      <c r="O18" s="158">
        <f>IF('入力'!$D$9="","",IF(INDEX(データ!$H$3:$O$35,MATCH("源泉１０",データ!$G$3:$G$35,0),MATCH('入力'!$D$9,データ!$H$2:$O$2,0))="","",INDEX(データ!$H$3:$O$35,MATCH("源泉１０",データ!$G$3:$G$35,0),MATCH('入力'!$D$9,データ!$H$2:$O$2,0))))</f>
      </c>
      <c r="P18" s="159"/>
      <c r="Q18" s="161"/>
      <c r="R18" s="5"/>
      <c r="S18" s="5"/>
      <c r="T18" s="129"/>
      <c r="U18" s="130"/>
      <c r="V18" s="130"/>
      <c r="W18" s="130"/>
      <c r="X18" s="131"/>
      <c r="Y18" s="155"/>
      <c r="Z18" s="156"/>
      <c r="AA18" s="157"/>
      <c r="AB18" s="158">
        <f>IF('入力'!$E$9="","",IF(INDEX(データ!$H$3:$O$35,MATCH("支払金額１０",データ!$G$3:$G$35,0),MATCH('入力'!$E$9,データ!$H$2:$O$2,0))="","",INDEX(データ!$H$3:$O$35,MATCH("支払金額１０",データ!$G$3:$G$35,0),MATCH('入力'!$E$9,データ!$H$2:$O$2,0))))</f>
      </c>
      <c r="AC18" s="159"/>
      <c r="AD18" s="159"/>
      <c r="AE18" s="160"/>
      <c r="AF18" s="158">
        <f>IF('入力'!$E$9="","",IF(INDEX(データ!$H$3:$O$35,MATCH("源泉１０",データ!$G$3:$G$35,0),MATCH('入力'!$E$9,データ!$H$2:$O$2,0))="","",INDEX(データ!$H$3:$O$35,MATCH("源泉１０",データ!$G$3:$G$35,0),MATCH('入力'!$E$9,データ!$H$2:$O$2,0))))</f>
      </c>
      <c r="AG18" s="159"/>
      <c r="AH18" s="161"/>
      <c r="AI18" s="5"/>
    </row>
    <row r="19" spans="3:35" ht="24.75" customHeight="1">
      <c r="C19" s="43" t="s">
        <v>5</v>
      </c>
      <c r="D19" s="132">
        <f>IF('入力'!$D$9="","",IF(INDEX(データ!$H$3:$O$35,MATCH("摘要",データ!$G$3:$G$35,0),MATCH('入力'!$D$9,データ!$H$2:$O$2,0))="","",INDEX(データ!$H$3:$O$35,MATCH("摘要",データ!$G$3:$G$35,0),MATCH('入力'!$D$9,データ!$H$2:$O$2,0))))</f>
      </c>
      <c r="E19" s="132"/>
      <c r="F19" s="132"/>
      <c r="G19" s="132"/>
      <c r="H19" s="132"/>
      <c r="I19" s="132"/>
      <c r="J19" s="132"/>
      <c r="K19" s="132"/>
      <c r="L19" s="132"/>
      <c r="M19" s="132"/>
      <c r="N19" s="132"/>
      <c r="O19" s="132"/>
      <c r="P19" s="132"/>
      <c r="Q19" s="133"/>
      <c r="R19" s="6"/>
      <c r="S19" s="6"/>
      <c r="T19" s="43" t="s">
        <v>5</v>
      </c>
      <c r="U19" s="132">
        <f>IF('入力'!$E$9="","",IF(INDEX(データ!$H$3:$O$35,MATCH("摘要",データ!$G$3:$G$35,0),MATCH('入力'!$E$9,データ!$H$2:$O$2,0))="","",INDEX(データ!$H$3:$O$35,MATCH("摘要",データ!$G$3:$G$35,0),MATCH('入力'!$E$9,データ!$H$2:$O$2,0))))</f>
      </c>
      <c r="V19" s="132"/>
      <c r="W19" s="132"/>
      <c r="X19" s="132"/>
      <c r="Y19" s="132"/>
      <c r="Z19" s="132"/>
      <c r="AA19" s="132"/>
      <c r="AB19" s="132"/>
      <c r="AC19" s="132"/>
      <c r="AD19" s="132"/>
      <c r="AE19" s="132"/>
      <c r="AF19" s="132"/>
      <c r="AG19" s="132"/>
      <c r="AH19" s="133"/>
      <c r="AI19" s="6"/>
    </row>
    <row r="20" spans="3:35" ht="10.5" customHeight="1">
      <c r="C20" s="162" t="s">
        <v>6</v>
      </c>
      <c r="D20" s="165" t="s">
        <v>7</v>
      </c>
      <c r="E20" s="166"/>
      <c r="F20" s="166"/>
      <c r="G20" s="166"/>
      <c r="H20" s="167"/>
      <c r="I20" s="140">
        <f>IF('入力'!$D$21="","",'入力'!$D$21)</f>
      </c>
      <c r="J20" s="141"/>
      <c r="K20" s="141"/>
      <c r="L20" s="141"/>
      <c r="M20" s="141"/>
      <c r="N20" s="141"/>
      <c r="O20" s="141"/>
      <c r="P20" s="141"/>
      <c r="Q20" s="142"/>
      <c r="R20" s="3"/>
      <c r="S20" s="3"/>
      <c r="T20" s="162" t="s">
        <v>6</v>
      </c>
      <c r="U20" s="165" t="s">
        <v>7</v>
      </c>
      <c r="V20" s="166"/>
      <c r="W20" s="166"/>
      <c r="X20" s="166"/>
      <c r="Y20" s="167"/>
      <c r="Z20" s="140">
        <f>IF('入力'!$D$21="","",'入力'!$D$21)</f>
      </c>
      <c r="AA20" s="141"/>
      <c r="AB20" s="141"/>
      <c r="AC20" s="141"/>
      <c r="AD20" s="141"/>
      <c r="AE20" s="141"/>
      <c r="AF20" s="141"/>
      <c r="AG20" s="141"/>
      <c r="AH20" s="142"/>
      <c r="AI20" s="3"/>
    </row>
    <row r="21" spans="3:35" ht="10.5" customHeight="1">
      <c r="C21" s="163"/>
      <c r="D21" s="188" t="s">
        <v>1</v>
      </c>
      <c r="E21" s="189"/>
      <c r="F21" s="189"/>
      <c r="G21" s="189"/>
      <c r="H21" s="190"/>
      <c r="I21" s="197"/>
      <c r="J21" s="198"/>
      <c r="K21" s="198"/>
      <c r="L21" s="198"/>
      <c r="M21" s="198"/>
      <c r="N21" s="198"/>
      <c r="O21" s="198"/>
      <c r="P21" s="198"/>
      <c r="Q21" s="199"/>
      <c r="R21" s="3"/>
      <c r="S21" s="3"/>
      <c r="T21" s="163"/>
      <c r="U21" s="188" t="s">
        <v>1</v>
      </c>
      <c r="V21" s="189"/>
      <c r="W21" s="189"/>
      <c r="X21" s="189"/>
      <c r="Y21" s="190"/>
      <c r="Z21" s="197"/>
      <c r="AA21" s="198"/>
      <c r="AB21" s="198"/>
      <c r="AC21" s="198"/>
      <c r="AD21" s="198"/>
      <c r="AE21" s="198"/>
      <c r="AF21" s="198"/>
      <c r="AG21" s="198"/>
      <c r="AH21" s="199"/>
      <c r="AI21" s="3"/>
    </row>
    <row r="22" spans="3:35" ht="10.5" customHeight="1">
      <c r="C22" s="163"/>
      <c r="D22" s="191" t="s">
        <v>3</v>
      </c>
      <c r="E22" s="192"/>
      <c r="F22" s="192"/>
      <c r="G22" s="192"/>
      <c r="H22" s="193"/>
      <c r="I22" s="146">
        <f>IF('入力'!$D$19="","",'入力'!$D$19)</f>
      </c>
      <c r="J22" s="147"/>
      <c r="K22" s="147"/>
      <c r="L22" s="147"/>
      <c r="M22" s="147"/>
      <c r="N22" s="134" t="s">
        <v>36</v>
      </c>
      <c r="O22" s="136">
        <f>IF('入力'!$D$23="","",'入力'!$D$23)</f>
      </c>
      <c r="P22" s="136"/>
      <c r="Q22" s="137"/>
      <c r="R22" s="3"/>
      <c r="S22" s="3"/>
      <c r="T22" s="163"/>
      <c r="U22" s="191" t="s">
        <v>3</v>
      </c>
      <c r="V22" s="192"/>
      <c r="W22" s="192"/>
      <c r="X22" s="192"/>
      <c r="Y22" s="193"/>
      <c r="Z22" s="146">
        <f>IF('入力'!$D$19="","",'入力'!$D$19)</f>
      </c>
      <c r="AA22" s="147"/>
      <c r="AB22" s="147"/>
      <c r="AC22" s="147"/>
      <c r="AD22" s="147"/>
      <c r="AE22" s="134" t="s">
        <v>36</v>
      </c>
      <c r="AF22" s="136">
        <f>IF('入力'!$D$23="","",'入力'!$D$23)</f>
      </c>
      <c r="AG22" s="136"/>
      <c r="AH22" s="137"/>
      <c r="AI22" s="3"/>
    </row>
    <row r="23" spans="3:35" ht="10.5" customHeight="1">
      <c r="C23" s="164"/>
      <c r="D23" s="194" t="s">
        <v>4</v>
      </c>
      <c r="E23" s="195"/>
      <c r="F23" s="195"/>
      <c r="G23" s="195"/>
      <c r="H23" s="196"/>
      <c r="I23" s="149"/>
      <c r="J23" s="150"/>
      <c r="K23" s="150"/>
      <c r="L23" s="150"/>
      <c r="M23" s="150"/>
      <c r="N23" s="135"/>
      <c r="O23" s="138"/>
      <c r="P23" s="138"/>
      <c r="Q23" s="139"/>
      <c r="R23" s="3"/>
      <c r="S23" s="3"/>
      <c r="T23" s="164"/>
      <c r="U23" s="194" t="s">
        <v>4</v>
      </c>
      <c r="V23" s="195"/>
      <c r="W23" s="195"/>
      <c r="X23" s="195"/>
      <c r="Y23" s="196"/>
      <c r="Z23" s="149"/>
      <c r="AA23" s="150"/>
      <c r="AB23" s="150"/>
      <c r="AC23" s="150"/>
      <c r="AD23" s="150"/>
      <c r="AE23" s="135"/>
      <c r="AF23" s="138"/>
      <c r="AG23" s="138"/>
      <c r="AH23" s="139"/>
      <c r="AI23" s="3"/>
    </row>
    <row r="24" spans="3:35" ht="4.5" customHeight="1">
      <c r="C24" s="10"/>
      <c r="D24" s="10"/>
      <c r="E24" s="10"/>
      <c r="F24" s="10"/>
      <c r="G24" s="10"/>
      <c r="H24" s="10"/>
      <c r="I24" s="10"/>
      <c r="J24" s="11"/>
      <c r="K24" s="11"/>
      <c r="L24" s="35"/>
      <c r="M24" s="35"/>
      <c r="N24" s="35"/>
      <c r="O24" s="35"/>
      <c r="P24" s="35"/>
      <c r="Q24" s="36"/>
      <c r="R24" s="3"/>
      <c r="S24" s="3"/>
      <c r="T24" s="10"/>
      <c r="U24" s="10"/>
      <c r="V24" s="10"/>
      <c r="W24" s="10"/>
      <c r="X24" s="10"/>
      <c r="Y24" s="10"/>
      <c r="Z24" s="10"/>
      <c r="AA24" s="11"/>
      <c r="AB24" s="11"/>
      <c r="AC24" s="35"/>
      <c r="AD24" s="35"/>
      <c r="AE24" s="35"/>
      <c r="AF24" s="35"/>
      <c r="AG24" s="35"/>
      <c r="AH24" s="36"/>
      <c r="AI24" s="3"/>
    </row>
    <row r="25" spans="1:35" ht="13.5" customHeight="1">
      <c r="A25" s="12"/>
      <c r="C25" s="48" t="s">
        <v>27</v>
      </c>
      <c r="D25" s="41" t="s">
        <v>33</v>
      </c>
      <c r="E25" s="107">
        <f>IF('入力'!$D$25="","",'入力'!$D$25)</f>
      </c>
      <c r="F25" s="107"/>
      <c r="G25" s="107"/>
      <c r="H25" s="107"/>
      <c r="I25" s="107"/>
      <c r="J25" s="108"/>
      <c r="K25" s="42" t="s">
        <v>35</v>
      </c>
      <c r="L25" s="107">
        <f>IF('入力'!$G$25="","",'入力'!$G$25)</f>
      </c>
      <c r="M25" s="107"/>
      <c r="N25" s="107"/>
      <c r="O25" s="109"/>
      <c r="P25" s="124" t="s">
        <v>38</v>
      </c>
      <c r="Q25" s="125"/>
      <c r="R25" s="3"/>
      <c r="S25" s="3"/>
      <c r="T25" s="48" t="s">
        <v>27</v>
      </c>
      <c r="U25" s="41" t="s">
        <v>33</v>
      </c>
      <c r="V25" s="107">
        <f>IF('入力'!$D$25="","",'入力'!$D$25)</f>
      </c>
      <c r="W25" s="107"/>
      <c r="X25" s="107"/>
      <c r="Y25" s="107"/>
      <c r="Z25" s="107"/>
      <c r="AA25" s="108"/>
      <c r="AB25" s="42" t="s">
        <v>35</v>
      </c>
      <c r="AC25" s="107">
        <f>IF('入力'!$G$25="","",'入力'!$G$25)</f>
      </c>
      <c r="AD25" s="107"/>
      <c r="AE25" s="107"/>
      <c r="AF25" s="109"/>
      <c r="AG25" s="124" t="s">
        <v>38</v>
      </c>
      <c r="AH25" s="125"/>
      <c r="AI25" s="3"/>
    </row>
    <row r="26" spans="1:35" ht="4.5" customHeight="1">
      <c r="A26" s="12"/>
      <c r="C26" s="10"/>
      <c r="D26" s="10"/>
      <c r="E26" s="10"/>
      <c r="F26" s="10"/>
      <c r="G26" s="10"/>
      <c r="H26" s="10"/>
      <c r="I26" s="10"/>
      <c r="J26" s="11"/>
      <c r="K26" s="11"/>
      <c r="L26" s="11"/>
      <c r="M26" s="11"/>
      <c r="N26" s="3"/>
      <c r="O26" s="40"/>
      <c r="P26" s="3"/>
      <c r="Q26" s="3"/>
      <c r="R26" s="3"/>
      <c r="S26" s="3"/>
      <c r="T26" s="10"/>
      <c r="U26" s="10"/>
      <c r="V26" s="10"/>
      <c r="W26" s="11"/>
      <c r="X26" s="11"/>
      <c r="Y26" s="11"/>
      <c r="Z26" s="11"/>
      <c r="AA26" s="3"/>
      <c r="AB26" s="3"/>
      <c r="AC26" s="3"/>
      <c r="AD26" s="3"/>
      <c r="AE26" s="3"/>
      <c r="AF26" s="3"/>
      <c r="AG26" s="3"/>
      <c r="AH26" s="3"/>
      <c r="AI26" s="3"/>
    </row>
    <row r="27" spans="1:36" ht="8.25" customHeight="1">
      <c r="A27" s="12"/>
      <c r="B27" s="12"/>
      <c r="C27" s="10"/>
      <c r="D27" s="10"/>
      <c r="E27" s="10"/>
      <c r="F27" s="10"/>
      <c r="G27" s="10"/>
      <c r="H27" s="10"/>
      <c r="I27" s="10"/>
      <c r="J27" s="11"/>
      <c r="K27" s="11"/>
      <c r="L27" s="11"/>
      <c r="M27" s="11"/>
      <c r="N27" s="3"/>
      <c r="O27" s="3"/>
      <c r="P27" s="3"/>
      <c r="Q27" s="3"/>
      <c r="R27" s="3"/>
      <c r="S27" s="3"/>
      <c r="T27" s="10"/>
      <c r="U27" s="10"/>
      <c r="V27" s="10"/>
      <c r="W27" s="11"/>
      <c r="X27" s="11"/>
      <c r="Y27" s="11"/>
      <c r="Z27" s="11"/>
      <c r="AA27" s="3"/>
      <c r="AB27" s="3"/>
      <c r="AC27" s="3"/>
      <c r="AD27" s="3"/>
      <c r="AE27" s="3"/>
      <c r="AF27" s="3"/>
      <c r="AG27" s="3"/>
      <c r="AH27" s="3"/>
      <c r="AI27" s="3"/>
      <c r="AJ27" s="12"/>
    </row>
    <row r="28" spans="1:35" ht="18" customHeight="1">
      <c r="A28" s="12"/>
      <c r="B28" s="12"/>
      <c r="C28" s="12"/>
      <c r="D28" s="12"/>
      <c r="E28" s="12"/>
      <c r="F28" s="12"/>
      <c r="G28" s="12"/>
      <c r="H28" s="12"/>
      <c r="I28" s="12"/>
      <c r="J28" s="12"/>
      <c r="K28" s="12"/>
      <c r="R28" s="12"/>
      <c r="AI28" s="12"/>
    </row>
    <row r="29" spans="3:35" ht="14.25">
      <c r="C29" s="13"/>
      <c r="D29" s="47" t="s">
        <v>30</v>
      </c>
      <c r="E29" s="14"/>
      <c r="F29" s="200">
        <f>IF('入力'!$D$4="","",'入力'!$D$4)</f>
      </c>
      <c r="G29" s="200"/>
      <c r="H29" s="46" t="s">
        <v>29</v>
      </c>
      <c r="I29" s="13"/>
      <c r="J29" s="45"/>
      <c r="K29" s="38"/>
      <c r="L29" s="37"/>
      <c r="M29" s="13"/>
      <c r="N29" s="13"/>
      <c r="O29" s="13"/>
      <c r="P29" s="13"/>
      <c r="Q29" s="14" t="s">
        <v>31</v>
      </c>
      <c r="R29" s="39"/>
      <c r="S29" s="2"/>
      <c r="T29" s="13"/>
      <c r="U29" s="47" t="s">
        <v>30</v>
      </c>
      <c r="V29" s="14"/>
      <c r="W29" s="200">
        <f>IF('入力'!$D$4="","",'入力'!$D$4)</f>
      </c>
      <c r="X29" s="200"/>
      <c r="Y29" s="46" t="s">
        <v>29</v>
      </c>
      <c r="Z29" s="13"/>
      <c r="AA29" s="45"/>
      <c r="AB29" s="38"/>
      <c r="AC29" s="37"/>
      <c r="AD29" s="13"/>
      <c r="AE29" s="13"/>
      <c r="AF29" s="13"/>
      <c r="AG29" s="13"/>
      <c r="AH29" s="14" t="s">
        <v>31</v>
      </c>
      <c r="AI29" s="2"/>
    </row>
    <row r="30" ht="6.75" customHeight="1">
      <c r="R30" s="12"/>
    </row>
    <row r="31" spans="3:35" ht="10.5" customHeight="1">
      <c r="C31" s="201" t="s">
        <v>0</v>
      </c>
      <c r="D31" s="203" t="s">
        <v>9</v>
      </c>
      <c r="E31" s="204"/>
      <c r="F31" s="204"/>
      <c r="G31" s="204"/>
      <c r="H31" s="205"/>
      <c r="I31" s="140">
        <f>IF('入力'!$D$10="","",IF(INDEX(データ!$H$3:$O$35,MATCH("住所",データ!$G$3:$G$35,0),MATCH('入力'!$D$10,データ!$H$2:$O$2,0))="","",INDEX(データ!$H$3:$O$35,MATCH("住所",データ!$G$3:$G$35,0),MATCH('入力'!$D$10,データ!$H$2:$O$2,0))))</f>
      </c>
      <c r="J31" s="141"/>
      <c r="K31" s="141"/>
      <c r="L31" s="141"/>
      <c r="M31" s="141"/>
      <c r="N31" s="141"/>
      <c r="O31" s="141"/>
      <c r="P31" s="141"/>
      <c r="Q31" s="142"/>
      <c r="R31" s="3"/>
      <c r="S31" s="3"/>
      <c r="T31" s="201" t="s">
        <v>0</v>
      </c>
      <c r="U31" s="203" t="s">
        <v>9</v>
      </c>
      <c r="V31" s="204"/>
      <c r="W31" s="204"/>
      <c r="X31" s="204"/>
      <c r="Y31" s="205"/>
      <c r="Z31" s="140">
        <f>IF('入力'!$E$10="","",IF(INDEX(データ!$H$3:$O$35,MATCH("住所",データ!$G$3:$G$35,0),MATCH('入力'!$E$10,データ!$H$2:$O$2,0))="","",INDEX(データ!$H$3:$O$35,MATCH("住所",データ!$G$3:$G$35,0),MATCH('入力'!$E$10,データ!$H$2:$O$2,0))))</f>
      </c>
      <c r="AA31" s="141"/>
      <c r="AB31" s="141"/>
      <c r="AC31" s="141"/>
      <c r="AD31" s="141"/>
      <c r="AE31" s="141"/>
      <c r="AF31" s="141"/>
      <c r="AG31" s="141"/>
      <c r="AH31" s="142"/>
      <c r="AI31" s="3"/>
    </row>
    <row r="32" spans="3:35" ht="10.5" customHeight="1">
      <c r="C32" s="202"/>
      <c r="D32" s="206" t="s">
        <v>1</v>
      </c>
      <c r="E32" s="207"/>
      <c r="F32" s="207"/>
      <c r="G32" s="207"/>
      <c r="H32" s="208"/>
      <c r="I32" s="143"/>
      <c r="J32" s="144"/>
      <c r="K32" s="144"/>
      <c r="L32" s="144"/>
      <c r="M32" s="144"/>
      <c r="N32" s="144"/>
      <c r="O32" s="144"/>
      <c r="P32" s="144"/>
      <c r="Q32" s="145"/>
      <c r="R32" s="3"/>
      <c r="S32" s="3"/>
      <c r="T32" s="202"/>
      <c r="U32" s="206" t="s">
        <v>1</v>
      </c>
      <c r="V32" s="207"/>
      <c r="W32" s="207"/>
      <c r="X32" s="207"/>
      <c r="Y32" s="208"/>
      <c r="Z32" s="143"/>
      <c r="AA32" s="144"/>
      <c r="AB32" s="144"/>
      <c r="AC32" s="144"/>
      <c r="AD32" s="144"/>
      <c r="AE32" s="144"/>
      <c r="AF32" s="144"/>
      <c r="AG32" s="144"/>
      <c r="AH32" s="145"/>
      <c r="AI32" s="3"/>
    </row>
    <row r="33" spans="3:35" ht="10.5" customHeight="1">
      <c r="C33" s="209" t="s">
        <v>2</v>
      </c>
      <c r="D33" s="211" t="s">
        <v>3</v>
      </c>
      <c r="E33" s="212"/>
      <c r="F33" s="212"/>
      <c r="G33" s="212"/>
      <c r="H33" s="213"/>
      <c r="I33" s="146">
        <f>IF('入力'!$D$10="","",IF(INDEX(データ!$H$3:$O$35,MATCH("名称",データ!$G$3:$G$35,0),MATCH('入力'!$D$10,データ!$H$2:$O$2,0))="","",INDEX(データ!$H$3:$O$35,MATCH("名称",データ!$G$3:$G$35,0),MATCH('入力'!$D$10,データ!$H$2:$O$2,0))))</f>
      </c>
      <c r="J33" s="147"/>
      <c r="K33" s="147"/>
      <c r="L33" s="147"/>
      <c r="M33" s="147"/>
      <c r="N33" s="147"/>
      <c r="O33" s="147"/>
      <c r="P33" s="147"/>
      <c r="Q33" s="148"/>
      <c r="R33" s="4"/>
      <c r="S33" s="4"/>
      <c r="T33" s="209" t="s">
        <v>2</v>
      </c>
      <c r="U33" s="211" t="s">
        <v>3</v>
      </c>
      <c r="V33" s="212"/>
      <c r="W33" s="212"/>
      <c r="X33" s="212"/>
      <c r="Y33" s="213"/>
      <c r="Z33" s="146">
        <f>IF('入力'!$E$10="","",IF(INDEX(データ!$H$3:$O$35,MATCH("名称",データ!$G$3:$G$35,0),MATCH('入力'!$E$10,データ!$H$2:$O$2,0))="","",INDEX(データ!$H$3:$O$35,MATCH("名称",データ!$G$3:$G$35,0),MATCH('入力'!$E$10,データ!$H$2:$O$2,0))))</f>
      </c>
      <c r="AA33" s="147"/>
      <c r="AB33" s="147"/>
      <c r="AC33" s="147"/>
      <c r="AD33" s="147"/>
      <c r="AE33" s="147"/>
      <c r="AF33" s="147"/>
      <c r="AG33" s="147"/>
      <c r="AH33" s="148"/>
      <c r="AI33" s="4"/>
    </row>
    <row r="34" spans="3:35" ht="10.5" customHeight="1">
      <c r="C34" s="210"/>
      <c r="D34" s="214" t="s">
        <v>4</v>
      </c>
      <c r="E34" s="215"/>
      <c r="F34" s="215"/>
      <c r="G34" s="215"/>
      <c r="H34" s="216"/>
      <c r="I34" s="149"/>
      <c r="J34" s="150"/>
      <c r="K34" s="150"/>
      <c r="L34" s="150"/>
      <c r="M34" s="150"/>
      <c r="N34" s="150"/>
      <c r="O34" s="150"/>
      <c r="P34" s="150"/>
      <c r="Q34" s="151"/>
      <c r="R34" s="4"/>
      <c r="S34" s="4"/>
      <c r="T34" s="210"/>
      <c r="U34" s="214" t="s">
        <v>4</v>
      </c>
      <c r="V34" s="215"/>
      <c r="W34" s="215"/>
      <c r="X34" s="215"/>
      <c r="Y34" s="216"/>
      <c r="Z34" s="149"/>
      <c r="AA34" s="150"/>
      <c r="AB34" s="150"/>
      <c r="AC34" s="150"/>
      <c r="AD34" s="150"/>
      <c r="AE34" s="150"/>
      <c r="AF34" s="150"/>
      <c r="AG34" s="150"/>
      <c r="AH34" s="151"/>
      <c r="AI34" s="4"/>
    </row>
    <row r="35" spans="3:35" ht="15.75" customHeight="1">
      <c r="C35" s="217" t="s">
        <v>32</v>
      </c>
      <c r="D35" s="218"/>
      <c r="E35" s="218"/>
      <c r="F35" s="218"/>
      <c r="G35" s="219"/>
      <c r="H35" s="178" t="s">
        <v>34</v>
      </c>
      <c r="I35" s="179"/>
      <c r="J35" s="180"/>
      <c r="K35" s="181" t="s">
        <v>37</v>
      </c>
      <c r="L35" s="182"/>
      <c r="M35" s="182"/>
      <c r="N35" s="183"/>
      <c r="O35" s="178" t="s">
        <v>39</v>
      </c>
      <c r="P35" s="179"/>
      <c r="Q35" s="184"/>
      <c r="R35" s="10"/>
      <c r="S35" s="10"/>
      <c r="T35" s="217" t="s">
        <v>32</v>
      </c>
      <c r="U35" s="218"/>
      <c r="V35" s="218"/>
      <c r="W35" s="218"/>
      <c r="X35" s="219"/>
      <c r="Y35" s="178" t="s">
        <v>34</v>
      </c>
      <c r="Z35" s="179"/>
      <c r="AA35" s="180"/>
      <c r="AB35" s="181" t="s">
        <v>37</v>
      </c>
      <c r="AC35" s="182"/>
      <c r="AD35" s="182"/>
      <c r="AE35" s="183"/>
      <c r="AF35" s="178" t="s">
        <v>39</v>
      </c>
      <c r="AG35" s="179"/>
      <c r="AH35" s="184"/>
      <c r="AI35" s="10"/>
    </row>
    <row r="36" spans="3:35" ht="17.25" customHeight="1">
      <c r="C36" s="220">
        <f>IF('入力'!$D$10="","",IF(INDEX(データ!$H$3:$O$35,MATCH("区分",データ!$G$3:$G$35,0),MATCH('入力'!$D$10,データ!$H$2:$O$2,0))="","",INDEX(データ!$H$3:$O$35,MATCH("区分",データ!$G$3:$G$35,0),MATCH('入力'!$D$10,データ!$H$2:$O$2,0))))</f>
      </c>
      <c r="D36" s="221"/>
      <c r="E36" s="221"/>
      <c r="F36" s="221"/>
      <c r="G36" s="222"/>
      <c r="H36" s="185">
        <f>IF('入力'!$D$10="","",IF(INDEX(データ!$H$3:$O$35,MATCH("細目",データ!$G$3:$G$35,0),MATCH('入力'!$D$10,データ!$H$2:$O$2,0))="","",INDEX(データ!$H$3:$O$35,MATCH("細目",データ!$G$3:$G$35,0),MATCH('入力'!$D$10,データ!$H$2:$O$2,0))))</f>
      </c>
      <c r="I36" s="186"/>
      <c r="J36" s="187"/>
      <c r="K36" s="152">
        <f>IF('入力'!$D$10="","",IF(INDEX(データ!$H$3:$O$35,MATCH("支払金額",データ!$G$3:$G$35,0),MATCH('入力'!$D$10,データ!$H$2:$O$2,0))="","",INDEX(データ!$H$3:$O$35,MATCH("支払金額",データ!$G$3:$G$35,0),MATCH('入力'!$D$10,データ!$H$2:$O$2,0))))</f>
      </c>
      <c r="L36" s="153"/>
      <c r="M36" s="153"/>
      <c r="N36" s="154"/>
      <c r="O36" s="171">
        <f>IF('入力'!$D$10="","",IF(INDEX(データ!$H$3:$O$35,MATCH("源泉",データ!$G$3:$G$35,0),MATCH('入力'!$D$10,データ!$H$2:$O$2,0))="","",INDEX(データ!$H$3:$O$35,MATCH("源泉",データ!$G$3:$G$35,0),MATCH('入力'!$D$10,データ!$H$2:$O$2,0))))</f>
      </c>
      <c r="P36" s="172"/>
      <c r="Q36" s="173"/>
      <c r="R36" s="7"/>
      <c r="S36" s="7"/>
      <c r="T36" s="220">
        <f>IF('入力'!$E$10="","",IF(INDEX(データ!$H$3:$O$35,MATCH("区分",データ!$G$3:$G$35,0),MATCH('入力'!$E$10,データ!$H$2:$O$2,0))="","",INDEX(データ!$H$3:$O$35,MATCH("区分",データ!$G$3:$G$35,0),MATCH('入力'!$E$10,データ!$H$2:$O$2,0))))</f>
      </c>
      <c r="U36" s="221"/>
      <c r="V36" s="221"/>
      <c r="W36" s="221"/>
      <c r="X36" s="222"/>
      <c r="Y36" s="185">
        <f>IF('入力'!$E$10="","",IF(INDEX(データ!$H$3:$O$35,MATCH("細目",データ!$G$3:$G$35,0),MATCH('入力'!$E$10,データ!$H$2:$O$2,0))="","",INDEX(データ!$H$3:$O$35,MATCH("細目",データ!$G$3:$G$35,0),MATCH('入力'!$E$10,データ!$H$2:$O$2,0))))</f>
      </c>
      <c r="Z36" s="186"/>
      <c r="AA36" s="187"/>
      <c r="AB36" s="152">
        <f>IF('入力'!$E$10="","",IF(INDEX(データ!$H$3:$O$35,MATCH("支払金額",データ!$G$3:$G$35,0),MATCH('入力'!$E$10,データ!$H$2:$O$2,0))="","",INDEX(データ!$H$3:$O$35,MATCH("支払金額",データ!$G$3:$G$35,0),MATCH('入力'!$E$10,データ!$H$2:$O$2,0))))</f>
      </c>
      <c r="AC36" s="153"/>
      <c r="AD36" s="153"/>
      <c r="AE36" s="154"/>
      <c r="AF36" s="171">
        <f>IF('入力'!$E$10="","",IF(INDEX(データ!$H$3:$O$35,MATCH("源泉",データ!$G$3:$G$35,0),MATCH('入力'!$E$10,データ!$H$2:$O$2,0))="","",INDEX(データ!$H$3:$O$35,MATCH("源泉",データ!$G$3:$G$35,0),MATCH('入力'!$E$10,データ!$H$2:$O$2,0))))</f>
      </c>
      <c r="AG36" s="172"/>
      <c r="AH36" s="173"/>
      <c r="AI36" s="7"/>
    </row>
    <row r="37" spans="3:35" ht="11.25" customHeight="1">
      <c r="C37" s="223"/>
      <c r="D37" s="224"/>
      <c r="E37" s="224"/>
      <c r="F37" s="224"/>
      <c r="G37" s="225"/>
      <c r="H37" s="113"/>
      <c r="I37" s="114"/>
      <c r="J37" s="115"/>
      <c r="K37" s="174">
        <f>IF('入力'!$D$10="","",IF(INDEX(データ!$H$3:$O$35,MATCH("支払金額２",データ!$G$3:$G$35,0),MATCH('入力'!$D$10,データ!$H$2:$O$2,0))="","",INDEX(データ!$H$3:$O$35,MATCH("支払金額２",データ!$G$3:$G$35,0),MATCH('入力'!$D$10,データ!$H$2:$O$2,0))))</f>
      </c>
      <c r="L37" s="175"/>
      <c r="M37" s="175"/>
      <c r="N37" s="176"/>
      <c r="O37" s="174">
        <f>IF('入力'!$D$10="","",IF(INDEX(データ!$H$3:$O$35,MATCH("源泉２",データ!$G$3:$G$35,0),MATCH('入力'!$D$10,データ!$H$2:$O$2,0))="","",INDEX(データ!$H$3:$O$35,MATCH("源泉２",データ!$G$3:$G$35,0),MATCH('入力'!$D$10,データ!$H$2:$O$2,0))))</f>
      </c>
      <c r="P37" s="175"/>
      <c r="Q37" s="177"/>
      <c r="R37" s="7"/>
      <c r="S37" s="7"/>
      <c r="T37" s="223"/>
      <c r="U37" s="224"/>
      <c r="V37" s="224"/>
      <c r="W37" s="224"/>
      <c r="X37" s="225"/>
      <c r="Y37" s="113"/>
      <c r="Z37" s="114"/>
      <c r="AA37" s="115"/>
      <c r="AB37" s="174">
        <f>IF('入力'!$E$10="","",IF(INDEX(データ!$H$3:$O$35,MATCH("支払金額２",データ!$G$3:$G$35,0),MATCH('入力'!$E$10,データ!$H$2:$O$2,0))="","",INDEX(データ!$H$3:$O$35,MATCH("支払金額２",データ!$G$3:$G$35,0),MATCH('入力'!$E$10,データ!$H$2:$O$2,0))))</f>
      </c>
      <c r="AC37" s="175"/>
      <c r="AD37" s="175"/>
      <c r="AE37" s="176"/>
      <c r="AF37" s="174">
        <f>IF('入力'!$E$10="","",IF(INDEX(データ!$H$3:$O$35,MATCH("源泉２",データ!$G$3:$G$35,0),MATCH('入力'!$E$10,データ!$H$2:$O$2,0))="","",INDEX(データ!$H$3:$O$35,MATCH("源泉２",データ!$G$3:$G$35,0),MATCH('入力'!$E$10,データ!$H$2:$O$2,0))))</f>
      </c>
      <c r="AG37" s="175"/>
      <c r="AH37" s="177"/>
      <c r="AI37" s="7"/>
    </row>
    <row r="38" spans="3:35" ht="10.5" customHeight="1">
      <c r="C38" s="126">
        <f>IF('入力'!$D$10="","",IF(INDEX(データ!$H$3:$O$35,MATCH("区分２",データ!$G$3:$G$35,0),MATCH('入力'!$D$10,データ!$H$2:$O$2,0))="","",INDEX(データ!$H$3:$O$35,MATCH("区分２",データ!$G$3:$G$35,0),MATCH('入力'!$D$10,データ!$H$2:$O$2,0))))</f>
      </c>
      <c r="D38" s="127"/>
      <c r="E38" s="127"/>
      <c r="F38" s="127"/>
      <c r="G38" s="128"/>
      <c r="H38" s="110">
        <f>IF('入力'!$D$10="","",IF(INDEX(データ!$H$3:$O$35,MATCH("細目２",データ!$G$3:$G$35,0),MATCH('入力'!$D$10,データ!$H$2:$O$2,0))="","",INDEX(データ!$H$3:$O$35,MATCH("細目２",データ!$G$3:$G$35,0),MATCH('入力'!$D$10,データ!$H$2:$O$2,0))))</f>
      </c>
      <c r="I38" s="111"/>
      <c r="J38" s="112"/>
      <c r="K38" s="116">
        <f>IF('入力'!$D$10="","",IF(INDEX(データ!$H$3:$O$35,MATCH("支払金額３",データ!$G$3:$G$35,0),MATCH('入力'!$D$10,データ!$H$2:$O$2,0))="","",INDEX(データ!$H$3:$O$35,MATCH("支払金額３",データ!$G$3:$G$35,0),MATCH('入力'!$D$10,データ!$H$2:$O$2,0))))</f>
      </c>
      <c r="L38" s="117"/>
      <c r="M38" s="117"/>
      <c r="N38" s="118"/>
      <c r="O38" s="116">
        <f>IF('入力'!$D$10="","",IF(INDEX(データ!$H$3:$O$35,MATCH("源泉３",データ!$G$3:$G$35,0),MATCH('入力'!$D$10,データ!$H$2:$O$2,0))="","",INDEX(データ!$H$3:$O$35,MATCH("源泉３",データ!$G$3:$G$35,0),MATCH('入力'!$D$10,データ!$H$2:$O$2,0))))</f>
      </c>
      <c r="P38" s="117"/>
      <c r="Q38" s="119"/>
      <c r="R38" s="7"/>
      <c r="S38" s="7"/>
      <c r="T38" s="126">
        <f>IF('入力'!$E$10="","",IF(INDEX(データ!$H$3:$O$35,MATCH("区分２",データ!$G$3:$G$35,0),MATCH('入力'!$E$10,データ!$H$2:$O$2,0))="","",INDEX(データ!$H$3:$O$35,MATCH("区分２",データ!$G$3:$G$35,0),MATCH('入力'!$E$10,データ!$H$2:$O$2,0))))</f>
      </c>
      <c r="U38" s="127"/>
      <c r="V38" s="127"/>
      <c r="W38" s="127"/>
      <c r="X38" s="128"/>
      <c r="Y38" s="110">
        <f>IF('入力'!$E$10="","",IF(INDEX(データ!$H$3:$O$35,MATCH("細目２",データ!$G$3:$G$35,0),MATCH('入力'!$E$10,データ!$H$2:$O$2,0))="","",INDEX(データ!$H$3:$O$35,MATCH("細目２",データ!$G$3:$G$35,0),MATCH('入力'!$E$10,データ!$H$2:$O$2,0))))</f>
      </c>
      <c r="Z38" s="111"/>
      <c r="AA38" s="112"/>
      <c r="AB38" s="116">
        <f>IF('入力'!$E$10="","",IF(INDEX(データ!$H$3:$O$35,MATCH("支払金額３",データ!$G$3:$G$35,0),MATCH('入力'!$E$10,データ!$H$2:$O$2,0))="","",INDEX(データ!$H$3:$O$35,MATCH("支払金額３",データ!$G$3:$G$35,0),MATCH('入力'!$E$10,データ!$H$2:$O$2,0))))</f>
      </c>
      <c r="AC38" s="117"/>
      <c r="AD38" s="117"/>
      <c r="AE38" s="118"/>
      <c r="AF38" s="116">
        <f>IF('入力'!$E$10="","",IF(INDEX(データ!$H$3:$O$35,MATCH("源泉３",データ!$G$3:$G$35,0),MATCH('入力'!$E$10,データ!$H$2:$O$2,0))="","",INDEX(データ!$H$3:$O$35,MATCH("源泉３",データ!$G$3:$G$35,0),MATCH('入力'!$E$10,データ!$H$2:$O$2,0))))</f>
      </c>
      <c r="AG38" s="117"/>
      <c r="AH38" s="119"/>
      <c r="AI38" s="7"/>
    </row>
    <row r="39" spans="3:35" ht="10.5" customHeight="1">
      <c r="C39" s="168"/>
      <c r="D39" s="169"/>
      <c r="E39" s="169"/>
      <c r="F39" s="169"/>
      <c r="G39" s="170"/>
      <c r="H39" s="113"/>
      <c r="I39" s="114"/>
      <c r="J39" s="115"/>
      <c r="K39" s="120">
        <f>IF('入力'!$D$10="","",IF(INDEX(データ!$H$3:$O$35,MATCH("支払金額４",データ!$G$3:$G$35,0),MATCH('入力'!$D$10,データ!$H$2:$O$2,0))="","",INDEX(データ!$H$3:$O$35,MATCH("支払金額４",データ!$G$3:$G$35,0),MATCH('入力'!$D$10,データ!$H$2:$O$2,0))))</f>
      </c>
      <c r="L39" s="121"/>
      <c r="M39" s="121"/>
      <c r="N39" s="122"/>
      <c r="O39" s="120">
        <f>IF('入力'!$D$10="","",IF(INDEX(データ!$H$3:$O$35,MATCH("源泉４",データ!$G$3:$G$35,0),MATCH('入力'!$D$10,データ!$H$2:$O$2,0))="","",INDEX(データ!$H$3:$O$35,MATCH("源泉４",データ!$G$3:$G$35,0),MATCH('入力'!$D$10,データ!$H$2:$O$2,0))))</f>
      </c>
      <c r="P39" s="121"/>
      <c r="Q39" s="123"/>
      <c r="R39" s="7"/>
      <c r="S39" s="7"/>
      <c r="T39" s="168"/>
      <c r="U39" s="169"/>
      <c r="V39" s="169"/>
      <c r="W39" s="169"/>
      <c r="X39" s="170"/>
      <c r="Y39" s="113"/>
      <c r="Z39" s="114"/>
      <c r="AA39" s="115"/>
      <c r="AB39" s="120">
        <f>IF('入力'!$E$10="","",IF(INDEX(データ!$H$3:$O$35,MATCH("支払金額４",データ!$G$3:$G$35,0),MATCH('入力'!$E$10,データ!$H$2:$O$2,0))="","",INDEX(データ!$H$3:$O$35,MATCH("支払金額４",データ!$G$3:$G$35,0),MATCH('入力'!$E$10,データ!$H$2:$O$2,0))))</f>
      </c>
      <c r="AC39" s="121"/>
      <c r="AD39" s="121"/>
      <c r="AE39" s="122"/>
      <c r="AF39" s="120">
        <f>IF('入力'!$E$10="","",IF(INDEX(データ!$H$3:$O$35,MATCH("源泉４",データ!$G$3:$G$35,0),MATCH('入力'!$E$10,データ!$H$2:$O$2,0))="","",INDEX(データ!$H$3:$O$35,MATCH("源泉４",データ!$G$3:$G$35,0),MATCH('入力'!$E$10,データ!$H$2:$O$2,0))))</f>
      </c>
      <c r="AG39" s="121"/>
      <c r="AH39" s="123"/>
      <c r="AI39" s="7"/>
    </row>
    <row r="40" spans="3:35" ht="10.5" customHeight="1">
      <c r="C40" s="126">
        <f>IF('入力'!$D$10="","",IF(INDEX(データ!$H$3:$O$35,MATCH("区分３",データ!$G$3:$G$35,0),MATCH('入力'!$D$10,データ!$H$2:$O$2,0))="","",INDEX(データ!$H$3:$O$35,MATCH("区分３",データ!$G$3:$G$35,0),MATCH('入力'!$D$10,データ!$H$2:$O$2,0))))</f>
      </c>
      <c r="D40" s="127"/>
      <c r="E40" s="127"/>
      <c r="F40" s="127"/>
      <c r="G40" s="128"/>
      <c r="H40" s="110">
        <f>IF('入力'!$D$10="","",IF(INDEX(データ!$H$3:$O$35,MATCH("細目３",データ!$G$3:$G$35,0),MATCH('入力'!$D$10,データ!$H$2:$O$2,0))="","",INDEX(データ!$H$3:$O$35,MATCH("細目３",データ!$G$3:$G$35,0),MATCH('入力'!$D$10,データ!$H$2:$O$2,0))))</f>
      </c>
      <c r="I40" s="111"/>
      <c r="J40" s="112"/>
      <c r="K40" s="116">
        <f>IF('入力'!$D$10="","",IF(INDEX(データ!$H$3:$O$35,MATCH("支払金額５",データ!$G$3:$G$35,0),MATCH('入力'!$D$10,データ!$H$2:$O$2,0))="","",INDEX(データ!$H$3:$O$35,MATCH("支払金額５",データ!$G$3:$G$35,0),MATCH('入力'!$D$10,データ!$H$2:$O$2,0))))</f>
      </c>
      <c r="L40" s="117"/>
      <c r="M40" s="117"/>
      <c r="N40" s="118"/>
      <c r="O40" s="116">
        <f>IF('入力'!$D$10="","",IF(INDEX(データ!$H$3:$O$35,MATCH("源泉５",データ!$G$3:$G$35,0),MATCH('入力'!$D$10,データ!$H$2:$O$2,0))="","",INDEX(データ!$H$3:$O$35,MATCH("源泉５",データ!$G$3:$G$35,0),MATCH('入力'!$D$10,データ!$H$2:$O$2,0))))</f>
      </c>
      <c r="P40" s="117"/>
      <c r="Q40" s="119"/>
      <c r="R40" s="7"/>
      <c r="S40" s="7"/>
      <c r="T40" s="126">
        <f>IF('入力'!$E$10="","",IF(INDEX(データ!$H$3:$O$35,MATCH("区分３",データ!$G$3:$G$35,0),MATCH('入力'!$E$10,データ!$H$2:$O$2,0))="","",INDEX(データ!$H$3:$O$35,MATCH("区分３",データ!$G$3:$G$35,0),MATCH('入力'!$E$10,データ!$H$2:$O$2,0))))</f>
      </c>
      <c r="U40" s="127"/>
      <c r="V40" s="127"/>
      <c r="W40" s="127"/>
      <c r="X40" s="128"/>
      <c r="Y40" s="110">
        <f>IF('入力'!$E$10="","",IF(INDEX(データ!$H$3:$O$35,MATCH("細目３",データ!$G$3:$G$35,0),MATCH('入力'!$E$10,データ!$H$2:$O$2,0))="","",INDEX(データ!$H$3:$O$35,MATCH("細目３",データ!$G$3:$G$35,0),MATCH('入力'!$E$10,データ!$H$2:$O$2,0))))</f>
      </c>
      <c r="Z40" s="111"/>
      <c r="AA40" s="112"/>
      <c r="AB40" s="116">
        <f>IF('入力'!$E$10="","",IF(INDEX(データ!$H$3:$O$35,MATCH("支払金額５",データ!$G$3:$G$35,0),MATCH('入力'!$E$10,データ!$H$2:$O$2,0))="","",INDEX(データ!$H$3:$O$35,MATCH("支払金額５",データ!$G$3:$G$35,0),MATCH('入力'!$E$10,データ!$H$2:$O$2,0))))</f>
      </c>
      <c r="AC40" s="117"/>
      <c r="AD40" s="117"/>
      <c r="AE40" s="118"/>
      <c r="AF40" s="116">
        <f>IF('入力'!$E$10="","",IF(INDEX(データ!$H$3:$O$35,MATCH("源泉５",データ!$G$3:$G$35,0),MATCH('入力'!$E$10,データ!$H$2:$O$2,0))="","",INDEX(データ!$H$3:$O$35,MATCH("源泉５",データ!$G$3:$G$35,0),MATCH('入力'!$E$10,データ!$H$2:$O$2,0))))</f>
      </c>
      <c r="AG40" s="117"/>
      <c r="AH40" s="119"/>
      <c r="AI40" s="7"/>
    </row>
    <row r="41" spans="3:35" ht="10.5" customHeight="1">
      <c r="C41" s="168"/>
      <c r="D41" s="169"/>
      <c r="E41" s="169"/>
      <c r="F41" s="169"/>
      <c r="G41" s="170"/>
      <c r="H41" s="113"/>
      <c r="I41" s="114"/>
      <c r="J41" s="115"/>
      <c r="K41" s="120">
        <f>IF('入力'!$D$10="","",IF(INDEX(データ!$H$3:$O$35,MATCH("支払金額６",データ!$G$3:$G$35,0),MATCH('入力'!$D$10,データ!$H$2:$O$2,0))="","",INDEX(データ!$H$3:$O$35,MATCH("支払金額６",データ!$G$3:$G$35,0),MATCH('入力'!$D$10,データ!$H$2:$O$2,0))))</f>
      </c>
      <c r="L41" s="121"/>
      <c r="M41" s="121"/>
      <c r="N41" s="122"/>
      <c r="O41" s="120">
        <f>IF('入力'!$D$10="","",IF(INDEX(データ!$H$3:$O$35,MATCH("源泉６",データ!$G$3:$G$35,0),MATCH('入力'!$D$10,データ!$H$2:$O$2,0))="","",INDEX(データ!$H$3:$O$35,MATCH("源泉６",データ!$G$3:$G$35,0),MATCH('入力'!$D$10,データ!$H$2:$O$2,0))))</f>
      </c>
      <c r="P41" s="121"/>
      <c r="Q41" s="123"/>
      <c r="R41" s="7"/>
      <c r="S41" s="7"/>
      <c r="T41" s="168"/>
      <c r="U41" s="169"/>
      <c r="V41" s="169"/>
      <c r="W41" s="169"/>
      <c r="X41" s="170"/>
      <c r="Y41" s="113"/>
      <c r="Z41" s="114"/>
      <c r="AA41" s="115"/>
      <c r="AB41" s="120">
        <f>IF('入力'!$E$10="","",IF(INDEX(データ!$H$3:$O$35,MATCH("支払金額６",データ!$G$3:$G$35,0),MATCH('入力'!$E$10,データ!$H$2:$O$2,0))="","",INDEX(データ!$H$3:$O$35,MATCH("支払金額６",データ!$G$3:$G$35,0),MATCH('入力'!$E$10,データ!$H$2:$O$2,0))))</f>
      </c>
      <c r="AC41" s="121"/>
      <c r="AD41" s="121"/>
      <c r="AE41" s="122"/>
      <c r="AF41" s="120">
        <f>IF('入力'!$E$10="","",IF(INDEX(データ!$H$3:$O$35,MATCH("源泉６",データ!$G$3:$G$35,0),MATCH('入力'!$E$10,データ!$H$2:$O$2,0))="","",INDEX(データ!$H$3:$O$35,MATCH("源泉６",データ!$G$3:$G$35,0),MATCH('入力'!$E$10,データ!$H$2:$O$2,0))))</f>
      </c>
      <c r="AG41" s="121"/>
      <c r="AH41" s="123"/>
      <c r="AI41" s="7"/>
    </row>
    <row r="42" spans="3:35" ht="10.5" customHeight="1">
      <c r="C42" s="126">
        <f>IF('入力'!$D$10="","",IF(INDEX(データ!$H$3:$O$35,MATCH("区分４",データ!$G$3:$G$35,0),MATCH('入力'!$D$10,データ!$H$2:$O$2,0))="","",INDEX(データ!$H$3:$O$35,MATCH("区分４",データ!$G$3:$G$35,0),MATCH('入力'!$D$10,データ!$H$2:$O$2,0))))</f>
      </c>
      <c r="D42" s="127"/>
      <c r="E42" s="127"/>
      <c r="F42" s="127"/>
      <c r="G42" s="128"/>
      <c r="H42" s="110">
        <f>IF('入力'!$D$10="","",IF(INDEX(データ!$H$3:$O$35,MATCH("細目４",データ!$G$3:$G$35,0),MATCH('入力'!$D$10,データ!$H$2:$O$2,0))="","",INDEX(データ!$H$3:$O$35,MATCH("細目４",データ!$G$3:$G$35,0),MATCH('入力'!$D$10,データ!$H$2:$O$2,0))))</f>
      </c>
      <c r="I42" s="111"/>
      <c r="J42" s="112"/>
      <c r="K42" s="116">
        <f>IF('入力'!$D$10="","",IF(INDEX(データ!$H$3:$O$35,MATCH("支払金額７",データ!$G$3:$G$35,0),MATCH('入力'!$D$10,データ!$H$2:$O$2,0))="","",INDEX(データ!$H$3:$O$35,MATCH("支払金額７",データ!$G$3:$G$35,0),MATCH('入力'!$D$10,データ!$H$2:$O$2,0))))</f>
      </c>
      <c r="L42" s="117"/>
      <c r="M42" s="117"/>
      <c r="N42" s="118"/>
      <c r="O42" s="116">
        <f>IF('入力'!$D$10="","",IF(INDEX(データ!$H$3:$O$35,MATCH("源泉７",データ!$G$3:$G$35,0),MATCH('入力'!$D$10,データ!$H$2:$O$2,0))="","",INDEX(データ!$H$3:$O$35,MATCH("源泉７",データ!$G$3:$G$35,0),MATCH('入力'!$D$10,データ!$H$2:$O$2,0))))</f>
      </c>
      <c r="P42" s="117"/>
      <c r="Q42" s="119"/>
      <c r="R42" s="5"/>
      <c r="S42" s="5"/>
      <c r="T42" s="126">
        <f>IF('入力'!$E$10="","",IF(INDEX(データ!$H$3:$O$35,MATCH("区分４",データ!$G$3:$G$35,0),MATCH('入力'!$E$10,データ!$H$2:$O$2,0))="","",INDEX(データ!$H$3:$O$35,MATCH("区分４",データ!$G$3:$G$35,0),MATCH('入力'!$E$10,データ!$H$2:$O$2,0))))</f>
      </c>
      <c r="U42" s="127"/>
      <c r="V42" s="127"/>
      <c r="W42" s="127"/>
      <c r="X42" s="128"/>
      <c r="Y42" s="110">
        <f>IF('入力'!$E$10="","",IF(INDEX(データ!$H$3:$O$35,MATCH("細目４",データ!$G$3:$G$35,0),MATCH('入力'!$E$10,データ!$H$2:$O$2,0))="","",INDEX(データ!$H$3:$O$35,MATCH("細目４",データ!$G$3:$G$35,0),MATCH('入力'!$E$10,データ!$H$2:$O$2,0))))</f>
      </c>
      <c r="Z42" s="111"/>
      <c r="AA42" s="112"/>
      <c r="AB42" s="116">
        <f>IF('入力'!$E$10="","",IF(INDEX(データ!$H$3:$O$35,MATCH("支払金額７",データ!$G$3:$G$35,0),MATCH('入力'!$E$10,データ!$H$2:$O$2,0))="","",INDEX(データ!$H$3:$O$35,MATCH("支払金額７",データ!$G$3:$G$35,0),MATCH('入力'!$E$10,データ!$H$2:$O$2,0))))</f>
      </c>
      <c r="AC42" s="117"/>
      <c r="AD42" s="117"/>
      <c r="AE42" s="118"/>
      <c r="AF42" s="116">
        <f>IF('入力'!$E$10="","",IF(INDEX(データ!$H$3:$O$35,MATCH("源泉７",データ!$G$3:$G$35,0),MATCH('入力'!$E$10,データ!$H$2:$O$2,0))="","",INDEX(データ!$H$3:$O$35,MATCH("源泉７",データ!$G$3:$G$35,0),MATCH('入力'!$E$10,データ!$H$2:$O$2,0))))</f>
      </c>
      <c r="AG42" s="117"/>
      <c r="AH42" s="119"/>
      <c r="AI42" s="5"/>
    </row>
    <row r="43" spans="3:35" ht="10.5" customHeight="1">
      <c r="C43" s="168"/>
      <c r="D43" s="169"/>
      <c r="E43" s="169"/>
      <c r="F43" s="169"/>
      <c r="G43" s="170"/>
      <c r="H43" s="113"/>
      <c r="I43" s="114"/>
      <c r="J43" s="115"/>
      <c r="K43" s="120">
        <f>IF('入力'!$D$10="","",IF(INDEX(データ!$H$3:$O$35,MATCH("支払金額８",データ!$G$3:$G$35,0),MATCH('入力'!$D$10,データ!$H$2:$O$2,0))="","",INDEX(データ!$H$3:$O$35,MATCH("支払金額８",データ!$G$3:$G$35,0),MATCH('入力'!$D$10,データ!$H$2:$O$2,0))))</f>
      </c>
      <c r="L43" s="121"/>
      <c r="M43" s="121"/>
      <c r="N43" s="122"/>
      <c r="O43" s="120">
        <f>IF('入力'!$D$10="","",IF(INDEX(データ!$H$3:$O$35,MATCH("源泉８",データ!$G$3:$G$35,0),MATCH('入力'!$D$10,データ!$H$2:$O$2,0))="","",INDEX(データ!$H$3:$O$35,MATCH("源泉８",データ!$G$3:$G$35,0),MATCH('入力'!$D$10,データ!$H$2:$O$2,0))))</f>
      </c>
      <c r="P43" s="121"/>
      <c r="Q43" s="123"/>
      <c r="R43" s="5"/>
      <c r="S43" s="5"/>
      <c r="T43" s="168"/>
      <c r="U43" s="169"/>
      <c r="V43" s="169"/>
      <c r="W43" s="169"/>
      <c r="X43" s="170"/>
      <c r="Y43" s="113"/>
      <c r="Z43" s="114"/>
      <c r="AA43" s="115"/>
      <c r="AB43" s="120">
        <f>IF('入力'!$E$10="","",IF(INDEX(データ!$H$3:$O$35,MATCH("支払金額８",データ!$G$3:$G$35,0),MATCH('入力'!$E$10,データ!$H$2:$O$2,0))="","",INDEX(データ!$H$3:$O$35,MATCH("支払金額８",データ!$G$3:$G$35,0),MATCH('入力'!$E$10,データ!$H$2:$O$2,0))))</f>
      </c>
      <c r="AC43" s="121"/>
      <c r="AD43" s="121"/>
      <c r="AE43" s="122"/>
      <c r="AF43" s="120">
        <f>IF('入力'!$E$10="","",IF(INDEX(データ!$H$3:$O$35,MATCH("源泉８",データ!$G$3:$G$35,0),MATCH('入力'!$E$10,データ!$H$2:$O$2,0))="","",INDEX(データ!$H$3:$O$35,MATCH("源泉８",データ!$G$3:$G$35,0),MATCH('入力'!$E$10,データ!$H$2:$O$2,0))))</f>
      </c>
      <c r="AG43" s="121"/>
      <c r="AH43" s="123"/>
      <c r="AI43" s="5"/>
    </row>
    <row r="44" spans="3:35" ht="10.5" customHeight="1">
      <c r="C44" s="126">
        <f>IF('入力'!$D$10="","",IF(INDEX(データ!$H$3:$O$35,MATCH("区分５",データ!$G$3:$G$35,0),MATCH('入力'!$D$10,データ!$H$2:$O$2,0))="","",INDEX(データ!$H$3:$O$35,MATCH("区分５",データ!$G$3:$G$35,0),MATCH('入力'!$D$10,データ!$H$2:$O$2,0))))</f>
      </c>
      <c r="D44" s="127"/>
      <c r="E44" s="127"/>
      <c r="F44" s="127"/>
      <c r="G44" s="128"/>
      <c r="H44" s="110">
        <f>IF('入力'!$D$10="","",IF(INDEX(データ!$H$3:$O$35,MATCH("細目５",データ!$G$3:$G$35,0),MATCH('入力'!$D$10,データ!$H$2:$O$2,0))="","",INDEX(データ!$H$3:$O$35,MATCH("細目５",データ!$G$3:$G$35,0),MATCH('入力'!$D$10,データ!$H$2:$O$2,0))))</f>
      </c>
      <c r="I44" s="111"/>
      <c r="J44" s="112"/>
      <c r="K44" s="116">
        <f>IF('入力'!$D$10="","",IF(INDEX(データ!$H$3:$O$35,MATCH("支払金額９",データ!$G$3:$G$35,0),MATCH('入力'!$D$10,データ!$H$2:$O$2,0))="","",INDEX(データ!$H$3:$O$35,MATCH("支払金額９",データ!$G$3:$G$35,0),MATCH('入力'!$D$10,データ!$H$2:$O$2,0))))</f>
      </c>
      <c r="L44" s="117"/>
      <c r="M44" s="117"/>
      <c r="N44" s="118"/>
      <c r="O44" s="116">
        <f>IF('入力'!$D$10="","",IF(INDEX(データ!$H$3:$O$35,MATCH("源泉９",データ!$G$3:$G$35,0),MATCH('入力'!$D$10,データ!$H$2:$O$2,0))="","",INDEX(データ!$H$3:$O$35,MATCH("源泉９",データ!$G$3:$G$35,0),MATCH('入力'!$D$10,データ!$H$2:$O$2,0))))</f>
      </c>
      <c r="P44" s="117"/>
      <c r="Q44" s="119"/>
      <c r="R44" s="5"/>
      <c r="S44" s="5"/>
      <c r="T44" s="126">
        <f>IF('入力'!$E$10="","",IF(INDEX(データ!$H$3:$O$35,MATCH("区分５",データ!$G$3:$G$35,0),MATCH('入力'!$E$10,データ!$H$2:$O$2,0))="","",INDEX(データ!$H$3:$O$35,MATCH("区分５",データ!$G$3:$G$35,0),MATCH('入力'!$E$10,データ!$H$2:$O$2,0))))</f>
      </c>
      <c r="U44" s="127"/>
      <c r="V44" s="127"/>
      <c r="W44" s="127"/>
      <c r="X44" s="128"/>
      <c r="Y44" s="110">
        <f>IF('入力'!$E$10="","",IF(INDEX(データ!$H$3:$O$35,MATCH("細目５",データ!$G$3:$G$35,0),MATCH('入力'!$E$10,データ!$H$2:$O$2,0))="","",INDEX(データ!$H$3:$O$35,MATCH("細目５",データ!$G$3:$G$35,0),MATCH('入力'!$E$10,データ!$H$2:$O$2,0))))</f>
      </c>
      <c r="Z44" s="111"/>
      <c r="AA44" s="112"/>
      <c r="AB44" s="116">
        <f>IF('入力'!$E$10="","",IF(INDEX(データ!$H$3:$O$35,MATCH("支払金額９",データ!$G$3:$G$35,0),MATCH('入力'!$E$10,データ!$H$2:$O$2,0))="","",INDEX(データ!$H$3:$O$35,MATCH("支払金額９",データ!$G$3:$G$35,0),MATCH('入力'!$E$10,データ!$H$2:$O$2,0))))</f>
      </c>
      <c r="AC44" s="117"/>
      <c r="AD44" s="117"/>
      <c r="AE44" s="118"/>
      <c r="AF44" s="116">
        <f>IF('入力'!$E$10="","",IF(INDEX(データ!$H$3:$O$35,MATCH("源泉９",データ!$G$3:$G$35,0),MATCH('入力'!$E$10,データ!$H$2:$O$2,0))="","",INDEX(データ!$H$3:$O$35,MATCH("源泉９",データ!$G$3:$G$35,0),MATCH('入力'!$E$10,データ!$H$2:$O$2,0))))</f>
      </c>
      <c r="AG44" s="117"/>
      <c r="AH44" s="119"/>
      <c r="AI44" s="5"/>
    </row>
    <row r="45" spans="3:35" ht="10.5" customHeight="1">
      <c r="C45" s="129"/>
      <c r="D45" s="130"/>
      <c r="E45" s="130"/>
      <c r="F45" s="130"/>
      <c r="G45" s="131"/>
      <c r="H45" s="155"/>
      <c r="I45" s="156"/>
      <c r="J45" s="157"/>
      <c r="K45" s="158">
        <f>IF('入力'!$D$10="","",IF(INDEX(データ!$H$3:$O$35,MATCH("支払金額１０",データ!$G$3:$G$35,0),MATCH('入力'!$D$10,データ!$H$2:$O$2,0))="","",INDEX(データ!$H$3:$O$35,MATCH("支払金額１０",データ!$G$3:$G$35,0),MATCH('入力'!$D$10,データ!$H$2:$O$2,0))))</f>
      </c>
      <c r="L45" s="159"/>
      <c r="M45" s="159"/>
      <c r="N45" s="160"/>
      <c r="O45" s="158">
        <f>IF('入力'!$D$10="","",IF(INDEX(データ!$H$3:$O$35,MATCH("源泉１０",データ!$G$3:$G$35,0),MATCH('入力'!$D$10,データ!$H$2:$O$2,0))="","",INDEX(データ!$H$3:$O$35,MATCH("源泉１０",データ!$G$3:$G$35,0),MATCH('入力'!$D$10,データ!$H$2:$O$2,0))))</f>
      </c>
      <c r="P45" s="159"/>
      <c r="Q45" s="161"/>
      <c r="R45" s="5"/>
      <c r="S45" s="5"/>
      <c r="T45" s="129"/>
      <c r="U45" s="130"/>
      <c r="V45" s="130"/>
      <c r="W45" s="130"/>
      <c r="X45" s="131"/>
      <c r="Y45" s="155"/>
      <c r="Z45" s="156"/>
      <c r="AA45" s="157"/>
      <c r="AB45" s="158">
        <f>IF('入力'!$E$10="","",IF(INDEX(データ!$H$3:$O$35,MATCH("支払金額１０",データ!$G$3:$G$35,0),MATCH('入力'!$E$10,データ!$H$2:$O$2,0))="","",INDEX(データ!$H$3:$O$35,MATCH("支払金額１０",データ!$G$3:$G$35,0),MATCH('入力'!$E$10,データ!$H$2:$O$2,0))))</f>
      </c>
      <c r="AC45" s="159"/>
      <c r="AD45" s="159"/>
      <c r="AE45" s="160"/>
      <c r="AF45" s="158">
        <f>IF('入力'!$E$10="","",IF(INDEX(データ!$H$3:$O$35,MATCH("源泉１０",データ!$G$3:$G$35,0),MATCH('入力'!$E$10,データ!$H$2:$O$2,0))="","",INDEX(データ!$H$3:$O$35,MATCH("源泉１０",データ!$G$3:$G$35,0),MATCH('入力'!$E$10,データ!$H$2:$O$2,0))))</f>
      </c>
      <c r="AG45" s="159"/>
      <c r="AH45" s="161"/>
      <c r="AI45" s="5"/>
    </row>
    <row r="46" spans="3:35" ht="27.75" customHeight="1">
      <c r="C46" s="43" t="s">
        <v>5</v>
      </c>
      <c r="D46" s="132">
        <f>IF('入力'!$D$10="","",IF(INDEX(データ!$H$3:$O$35,MATCH("摘要",データ!$G$3:$G$35,0),MATCH('入力'!$D$10,データ!$H$2:$O$2,0))="","",INDEX(データ!$H$3:$O$35,MATCH("摘要",データ!$G$3:$G$35,0),MATCH('入力'!$D$10,データ!$H$2:$O$2,0))))</f>
      </c>
      <c r="E46" s="132"/>
      <c r="F46" s="132"/>
      <c r="G46" s="132"/>
      <c r="H46" s="132"/>
      <c r="I46" s="132"/>
      <c r="J46" s="132"/>
      <c r="K46" s="132"/>
      <c r="L46" s="132"/>
      <c r="M46" s="132"/>
      <c r="N46" s="132"/>
      <c r="O46" s="132"/>
      <c r="P46" s="132"/>
      <c r="Q46" s="133"/>
      <c r="R46" s="6"/>
      <c r="S46" s="6"/>
      <c r="T46" s="43" t="s">
        <v>5</v>
      </c>
      <c r="U46" s="132">
        <f>IF('入力'!$E$10="","",IF(INDEX(データ!$H$3:$O$35,MATCH("摘要",データ!$G$3:$G$35,0),MATCH('入力'!$E$10,データ!$H$2:$O$2,0))="","",INDEX(データ!$H$3:$O$35,MATCH("摘要",データ!$G$3:$G$35,0),MATCH('入力'!$E$10,データ!$H$2:$O$2,0))))</f>
      </c>
      <c r="V46" s="132"/>
      <c r="W46" s="132"/>
      <c r="X46" s="132"/>
      <c r="Y46" s="132"/>
      <c r="Z46" s="132"/>
      <c r="AA46" s="132"/>
      <c r="AB46" s="132"/>
      <c r="AC46" s="132"/>
      <c r="AD46" s="132"/>
      <c r="AE46" s="132"/>
      <c r="AF46" s="132"/>
      <c r="AG46" s="132"/>
      <c r="AH46" s="133"/>
      <c r="AI46" s="6"/>
    </row>
    <row r="47" spans="3:35" ht="10.5" customHeight="1">
      <c r="C47" s="162" t="s">
        <v>6</v>
      </c>
      <c r="D47" s="165" t="s">
        <v>7</v>
      </c>
      <c r="E47" s="166"/>
      <c r="F47" s="166"/>
      <c r="G47" s="166"/>
      <c r="H47" s="167"/>
      <c r="I47" s="140">
        <f>IF('入力'!$D$21="","",'入力'!$D$21)</f>
      </c>
      <c r="J47" s="141"/>
      <c r="K47" s="141"/>
      <c r="L47" s="141"/>
      <c r="M47" s="141"/>
      <c r="N47" s="141"/>
      <c r="O47" s="141"/>
      <c r="P47" s="141"/>
      <c r="Q47" s="142"/>
      <c r="R47" s="8"/>
      <c r="S47" s="8"/>
      <c r="T47" s="162" t="s">
        <v>6</v>
      </c>
      <c r="U47" s="165" t="s">
        <v>7</v>
      </c>
      <c r="V47" s="166"/>
      <c r="W47" s="166"/>
      <c r="X47" s="166"/>
      <c r="Y47" s="167"/>
      <c r="Z47" s="140">
        <f>IF('入力'!$D$21="","",'入力'!$D$21)</f>
      </c>
      <c r="AA47" s="141"/>
      <c r="AB47" s="141"/>
      <c r="AC47" s="141"/>
      <c r="AD47" s="141"/>
      <c r="AE47" s="141"/>
      <c r="AF47" s="141"/>
      <c r="AG47" s="141"/>
      <c r="AH47" s="142"/>
      <c r="AI47" s="8"/>
    </row>
    <row r="48" spans="3:35" ht="10.5" customHeight="1">
      <c r="C48" s="163"/>
      <c r="D48" s="188" t="s">
        <v>1</v>
      </c>
      <c r="E48" s="189"/>
      <c r="F48" s="189"/>
      <c r="G48" s="189"/>
      <c r="H48" s="190"/>
      <c r="I48" s="197"/>
      <c r="J48" s="198"/>
      <c r="K48" s="198"/>
      <c r="L48" s="198"/>
      <c r="M48" s="198"/>
      <c r="N48" s="198"/>
      <c r="O48" s="198"/>
      <c r="P48" s="198"/>
      <c r="Q48" s="199"/>
      <c r="R48" s="8"/>
      <c r="S48" s="8"/>
      <c r="T48" s="163"/>
      <c r="U48" s="188" t="s">
        <v>1</v>
      </c>
      <c r="V48" s="189"/>
      <c r="W48" s="189"/>
      <c r="X48" s="189"/>
      <c r="Y48" s="190"/>
      <c r="Z48" s="197"/>
      <c r="AA48" s="198"/>
      <c r="AB48" s="198"/>
      <c r="AC48" s="198"/>
      <c r="AD48" s="198"/>
      <c r="AE48" s="198"/>
      <c r="AF48" s="198"/>
      <c r="AG48" s="198"/>
      <c r="AH48" s="199"/>
      <c r="AI48" s="8"/>
    </row>
    <row r="49" spans="3:35" ht="10.5" customHeight="1">
      <c r="C49" s="163"/>
      <c r="D49" s="191" t="s">
        <v>3</v>
      </c>
      <c r="E49" s="192"/>
      <c r="F49" s="192"/>
      <c r="G49" s="192"/>
      <c r="H49" s="193"/>
      <c r="I49" s="146">
        <f>IF('入力'!$D$19="","",'入力'!$D$19)</f>
      </c>
      <c r="J49" s="147"/>
      <c r="K49" s="147"/>
      <c r="L49" s="147"/>
      <c r="M49" s="147"/>
      <c r="N49" s="134" t="s">
        <v>36</v>
      </c>
      <c r="O49" s="136">
        <f>IF('入力'!$D$23="","",'入力'!$D$23)</f>
      </c>
      <c r="P49" s="136"/>
      <c r="Q49" s="137"/>
      <c r="R49" s="9"/>
      <c r="S49" s="9"/>
      <c r="T49" s="163"/>
      <c r="U49" s="191" t="s">
        <v>3</v>
      </c>
      <c r="V49" s="192"/>
      <c r="W49" s="192"/>
      <c r="X49" s="192"/>
      <c r="Y49" s="193"/>
      <c r="Z49" s="146">
        <f>IF('入力'!$D$19="","",'入力'!$D$19)</f>
      </c>
      <c r="AA49" s="147"/>
      <c r="AB49" s="147"/>
      <c r="AC49" s="147"/>
      <c r="AD49" s="147"/>
      <c r="AE49" s="134" t="s">
        <v>36</v>
      </c>
      <c r="AF49" s="136">
        <f>IF('入力'!$D$23="","",'入力'!$D$23)</f>
      </c>
      <c r="AG49" s="136"/>
      <c r="AH49" s="137"/>
      <c r="AI49" s="9"/>
    </row>
    <row r="50" spans="3:35" ht="10.5" customHeight="1">
      <c r="C50" s="164"/>
      <c r="D50" s="194" t="s">
        <v>4</v>
      </c>
      <c r="E50" s="195"/>
      <c r="F50" s="195"/>
      <c r="G50" s="195"/>
      <c r="H50" s="196"/>
      <c r="I50" s="149"/>
      <c r="J50" s="150"/>
      <c r="K50" s="150"/>
      <c r="L50" s="150"/>
      <c r="M50" s="150"/>
      <c r="N50" s="135"/>
      <c r="O50" s="138"/>
      <c r="P50" s="138"/>
      <c r="Q50" s="139"/>
      <c r="R50" s="9"/>
      <c r="S50" s="9"/>
      <c r="T50" s="164"/>
      <c r="U50" s="194" t="s">
        <v>4</v>
      </c>
      <c r="V50" s="195"/>
      <c r="W50" s="195"/>
      <c r="X50" s="195"/>
      <c r="Y50" s="196"/>
      <c r="Z50" s="149"/>
      <c r="AA50" s="150"/>
      <c r="AB50" s="150"/>
      <c r="AC50" s="150"/>
      <c r="AD50" s="150"/>
      <c r="AE50" s="135"/>
      <c r="AF50" s="138"/>
      <c r="AG50" s="138"/>
      <c r="AH50" s="139"/>
      <c r="AI50" s="9"/>
    </row>
    <row r="51" spans="3:35" ht="4.5" customHeight="1">
      <c r="C51" s="10"/>
      <c r="D51" s="10"/>
      <c r="E51" s="10"/>
      <c r="F51" s="10"/>
      <c r="G51" s="10"/>
      <c r="H51" s="10"/>
      <c r="I51" s="10"/>
      <c r="J51" s="11"/>
      <c r="K51" s="11"/>
      <c r="L51" s="35"/>
      <c r="M51" s="35"/>
      <c r="N51" s="35"/>
      <c r="O51" s="35"/>
      <c r="P51" s="35"/>
      <c r="Q51" s="36"/>
      <c r="R51" s="3"/>
      <c r="S51" s="3"/>
      <c r="T51" s="10"/>
      <c r="U51" s="10"/>
      <c r="V51" s="10"/>
      <c r="W51" s="10"/>
      <c r="X51" s="10"/>
      <c r="Y51" s="10"/>
      <c r="Z51" s="10"/>
      <c r="AA51" s="11"/>
      <c r="AB51" s="11"/>
      <c r="AC51" s="35"/>
      <c r="AD51" s="35"/>
      <c r="AE51" s="35"/>
      <c r="AF51" s="35"/>
      <c r="AG51" s="35"/>
      <c r="AH51" s="36"/>
      <c r="AI51" s="3"/>
    </row>
    <row r="52" spans="3:35" ht="15" customHeight="1">
      <c r="C52" s="48" t="s">
        <v>27</v>
      </c>
      <c r="D52" s="41" t="s">
        <v>33</v>
      </c>
      <c r="E52" s="107">
        <f>IF('入力'!$D$25="","",'入力'!$D$25)</f>
      </c>
      <c r="F52" s="107"/>
      <c r="G52" s="107"/>
      <c r="H52" s="107"/>
      <c r="I52" s="107"/>
      <c r="J52" s="108"/>
      <c r="K52" s="42" t="s">
        <v>35</v>
      </c>
      <c r="L52" s="107">
        <f>IF('入力'!$G$25="","",'入力'!$G$25)</f>
      </c>
      <c r="M52" s="107"/>
      <c r="N52" s="107"/>
      <c r="O52" s="109"/>
      <c r="P52" s="124" t="s">
        <v>38</v>
      </c>
      <c r="Q52" s="125"/>
      <c r="R52" s="3"/>
      <c r="S52" s="3"/>
      <c r="T52" s="48" t="s">
        <v>27</v>
      </c>
      <c r="U52" s="41" t="s">
        <v>33</v>
      </c>
      <c r="V52" s="107">
        <f>IF('入力'!$D$25="","",'入力'!$D$25)</f>
      </c>
      <c r="W52" s="107"/>
      <c r="X52" s="107"/>
      <c r="Y52" s="107"/>
      <c r="Z52" s="107"/>
      <c r="AA52" s="108"/>
      <c r="AB52" s="42" t="s">
        <v>35</v>
      </c>
      <c r="AC52" s="107">
        <f>IF('入力'!$G$25="","",'入力'!$G$25)</f>
      </c>
      <c r="AD52" s="107"/>
      <c r="AE52" s="107"/>
      <c r="AF52" s="109"/>
      <c r="AG52" s="124" t="s">
        <v>38</v>
      </c>
      <c r="AH52" s="125"/>
      <c r="AI52" s="3"/>
    </row>
    <row r="53" spans="15:19" ht="3" customHeight="1">
      <c r="O53" s="44"/>
      <c r="R53" s="12"/>
      <c r="S53" s="12"/>
    </row>
    <row r="54" spans="18:34" ht="13.5">
      <c r="R54" s="12"/>
      <c r="AG54" s="15"/>
      <c r="AH54" s="14"/>
    </row>
    <row r="55" ht="13.5">
      <c r="AH55" s="14" t="s">
        <v>24</v>
      </c>
    </row>
    <row r="56" ht="13.5">
      <c r="AH56" s="14" t="s">
        <v>23</v>
      </c>
    </row>
    <row r="57" spans="31:34" ht="13.5">
      <c r="AE57" s="79"/>
      <c r="AF57" s="79"/>
      <c r="AG57" s="79"/>
      <c r="AH57" s="79"/>
    </row>
    <row r="58" ht="13.5">
      <c r="AH58" s="16"/>
    </row>
  </sheetData>
  <sheetProtection sheet="1" scenarios="1" selectLockedCells="1"/>
  <mergeCells count="225">
    <mergeCell ref="AE57:AH57"/>
    <mergeCell ref="AE49:AE50"/>
    <mergeCell ref="AF49:AH50"/>
    <mergeCell ref="D50:H50"/>
    <mergeCell ref="U50:Y50"/>
    <mergeCell ref="E52:J52"/>
    <mergeCell ref="L52:O52"/>
    <mergeCell ref="P52:Q52"/>
    <mergeCell ref="V52:AA52"/>
    <mergeCell ref="AC52:AF52"/>
    <mergeCell ref="AG52:AH52"/>
    <mergeCell ref="D49:H49"/>
    <mergeCell ref="I49:M50"/>
    <mergeCell ref="N49:N50"/>
    <mergeCell ref="O49:Q50"/>
    <mergeCell ref="U49:Y49"/>
    <mergeCell ref="Z49:AD50"/>
    <mergeCell ref="D46:Q46"/>
    <mergeCell ref="U46:AH46"/>
    <mergeCell ref="C47:C50"/>
    <mergeCell ref="D47:H47"/>
    <mergeCell ref="I47:Q48"/>
    <mergeCell ref="T47:T50"/>
    <mergeCell ref="U47:Y47"/>
    <mergeCell ref="Z47:AH48"/>
    <mergeCell ref="D48:H48"/>
    <mergeCell ref="U48:Y48"/>
    <mergeCell ref="AB44:AE44"/>
    <mergeCell ref="AF44:AH44"/>
    <mergeCell ref="K45:N45"/>
    <mergeCell ref="O45:Q45"/>
    <mergeCell ref="AB45:AE45"/>
    <mergeCell ref="AF45:AH45"/>
    <mergeCell ref="C44:G45"/>
    <mergeCell ref="H44:J45"/>
    <mergeCell ref="K44:N44"/>
    <mergeCell ref="O44:Q44"/>
    <mergeCell ref="T44:X45"/>
    <mergeCell ref="Y44:AA45"/>
    <mergeCell ref="AB42:AE42"/>
    <mergeCell ref="AF42:AH42"/>
    <mergeCell ref="K43:N43"/>
    <mergeCell ref="O43:Q43"/>
    <mergeCell ref="AB43:AE43"/>
    <mergeCell ref="AF43:AH43"/>
    <mergeCell ref="C42:G43"/>
    <mergeCell ref="H42:J43"/>
    <mergeCell ref="K42:N42"/>
    <mergeCell ref="O42:Q42"/>
    <mergeCell ref="T42:X43"/>
    <mergeCell ref="Y42:AA43"/>
    <mergeCell ref="AB40:AE40"/>
    <mergeCell ref="AF40:AH40"/>
    <mergeCell ref="K41:N41"/>
    <mergeCell ref="O41:Q41"/>
    <mergeCell ref="AB41:AE41"/>
    <mergeCell ref="AF41:AH41"/>
    <mergeCell ref="C40:G41"/>
    <mergeCell ref="H40:J41"/>
    <mergeCell ref="K40:N40"/>
    <mergeCell ref="O40:Q40"/>
    <mergeCell ref="T40:X41"/>
    <mergeCell ref="Y40:AA41"/>
    <mergeCell ref="AB38:AE38"/>
    <mergeCell ref="AF38:AH38"/>
    <mergeCell ref="K39:N39"/>
    <mergeCell ref="O39:Q39"/>
    <mergeCell ref="AB39:AE39"/>
    <mergeCell ref="AF39:AH39"/>
    <mergeCell ref="K37:N37"/>
    <mergeCell ref="O37:Q37"/>
    <mergeCell ref="AB37:AE37"/>
    <mergeCell ref="AF37:AH37"/>
    <mergeCell ref="C38:G39"/>
    <mergeCell ref="H38:J39"/>
    <mergeCell ref="K38:N38"/>
    <mergeCell ref="O38:Q38"/>
    <mergeCell ref="T38:X39"/>
    <mergeCell ref="Y38:AA39"/>
    <mergeCell ref="AB35:AE35"/>
    <mergeCell ref="AF35:AH35"/>
    <mergeCell ref="C36:G37"/>
    <mergeCell ref="H36:J37"/>
    <mergeCell ref="K36:N36"/>
    <mergeCell ref="O36:Q36"/>
    <mergeCell ref="T36:X37"/>
    <mergeCell ref="Y36:AA37"/>
    <mergeCell ref="AB36:AE36"/>
    <mergeCell ref="AF36:AH36"/>
    <mergeCell ref="U34:Y34"/>
    <mergeCell ref="C35:G35"/>
    <mergeCell ref="H35:J35"/>
    <mergeCell ref="K35:N35"/>
    <mergeCell ref="O35:Q35"/>
    <mergeCell ref="T35:X35"/>
    <mergeCell ref="Y35:AA35"/>
    <mergeCell ref="Z31:AH32"/>
    <mergeCell ref="D32:H32"/>
    <mergeCell ref="U32:Y32"/>
    <mergeCell ref="C33:C34"/>
    <mergeCell ref="D33:H33"/>
    <mergeCell ref="I33:Q34"/>
    <mergeCell ref="T33:T34"/>
    <mergeCell ref="U33:Y33"/>
    <mergeCell ref="Z33:AH34"/>
    <mergeCell ref="D34:H34"/>
    <mergeCell ref="F29:G29"/>
    <mergeCell ref="W29:X29"/>
    <mergeCell ref="C31:C32"/>
    <mergeCell ref="D31:H31"/>
    <mergeCell ref="I31:Q32"/>
    <mergeCell ref="T31:T32"/>
    <mergeCell ref="U31:Y31"/>
    <mergeCell ref="AE22:AE23"/>
    <mergeCell ref="AF22:AH23"/>
    <mergeCell ref="D23:H23"/>
    <mergeCell ref="U23:Y23"/>
    <mergeCell ref="E25:J25"/>
    <mergeCell ref="L25:O25"/>
    <mergeCell ref="P25:Q25"/>
    <mergeCell ref="V25:AA25"/>
    <mergeCell ref="AC25:AF25"/>
    <mergeCell ref="AG25:AH25"/>
    <mergeCell ref="D22:H22"/>
    <mergeCell ref="I22:M23"/>
    <mergeCell ref="N22:N23"/>
    <mergeCell ref="O22:Q23"/>
    <mergeCell ref="U22:Y22"/>
    <mergeCell ref="Z22:AD23"/>
    <mergeCell ref="D19:Q19"/>
    <mergeCell ref="U19:AH19"/>
    <mergeCell ref="C20:C23"/>
    <mergeCell ref="D20:H20"/>
    <mergeCell ref="I20:Q21"/>
    <mergeCell ref="T20:T23"/>
    <mergeCell ref="U20:Y20"/>
    <mergeCell ref="Z20:AH21"/>
    <mergeCell ref="D21:H21"/>
    <mergeCell ref="U21:Y21"/>
    <mergeCell ref="AB17:AE17"/>
    <mergeCell ref="AF17:AH17"/>
    <mergeCell ref="K18:N18"/>
    <mergeCell ref="O18:Q18"/>
    <mergeCell ref="AB18:AE18"/>
    <mergeCell ref="AF18:AH18"/>
    <mergeCell ref="C17:G18"/>
    <mergeCell ref="H17:J18"/>
    <mergeCell ref="K17:N17"/>
    <mergeCell ref="O17:Q17"/>
    <mergeCell ref="T17:X18"/>
    <mergeCell ref="Y17:AA18"/>
    <mergeCell ref="AB15:AE15"/>
    <mergeCell ref="AF15:AH15"/>
    <mergeCell ref="K16:N16"/>
    <mergeCell ref="O16:Q16"/>
    <mergeCell ref="AB16:AE16"/>
    <mergeCell ref="AF16:AH16"/>
    <mergeCell ref="C15:G16"/>
    <mergeCell ref="H15:J16"/>
    <mergeCell ref="K15:N15"/>
    <mergeCell ref="O15:Q15"/>
    <mergeCell ref="T15:X16"/>
    <mergeCell ref="Y15:AA16"/>
    <mergeCell ref="AB13:AE13"/>
    <mergeCell ref="AF13:AH13"/>
    <mergeCell ref="K14:N14"/>
    <mergeCell ref="O14:Q14"/>
    <mergeCell ref="AB14:AE14"/>
    <mergeCell ref="AF14:AH14"/>
    <mergeCell ref="C13:G14"/>
    <mergeCell ref="H13:J14"/>
    <mergeCell ref="K13:N13"/>
    <mergeCell ref="O13:Q13"/>
    <mergeCell ref="T13:X14"/>
    <mergeCell ref="Y13:AA14"/>
    <mergeCell ref="AB11:AE11"/>
    <mergeCell ref="AF11:AH11"/>
    <mergeCell ref="K12:N12"/>
    <mergeCell ref="O12:Q12"/>
    <mergeCell ref="AB12:AE12"/>
    <mergeCell ref="AF12:AH12"/>
    <mergeCell ref="K10:N10"/>
    <mergeCell ref="O10:Q10"/>
    <mergeCell ref="AB10:AE10"/>
    <mergeCell ref="AF10:AH10"/>
    <mergeCell ref="C11:G12"/>
    <mergeCell ref="H11:J12"/>
    <mergeCell ref="K11:N11"/>
    <mergeCell ref="O11:Q11"/>
    <mergeCell ref="T11:X12"/>
    <mergeCell ref="Y11:AA12"/>
    <mergeCell ref="AB8:AE8"/>
    <mergeCell ref="AF8:AH8"/>
    <mergeCell ref="C9:G10"/>
    <mergeCell ref="H9:J10"/>
    <mergeCell ref="K9:N9"/>
    <mergeCell ref="O9:Q9"/>
    <mergeCell ref="T9:X10"/>
    <mergeCell ref="Y9:AA10"/>
    <mergeCell ref="AB9:AE9"/>
    <mergeCell ref="AF9:AH9"/>
    <mergeCell ref="U7:Y7"/>
    <mergeCell ref="C8:G8"/>
    <mergeCell ref="H8:J8"/>
    <mergeCell ref="K8:N8"/>
    <mergeCell ref="O8:Q8"/>
    <mergeCell ref="T8:X8"/>
    <mergeCell ref="Y8:AA8"/>
    <mergeCell ref="Z4:AH5"/>
    <mergeCell ref="D5:H5"/>
    <mergeCell ref="U5:Y5"/>
    <mergeCell ref="C6:C7"/>
    <mergeCell ref="D6:H6"/>
    <mergeCell ref="I6:Q7"/>
    <mergeCell ref="T6:T7"/>
    <mergeCell ref="U6:Y6"/>
    <mergeCell ref="Z6:AH7"/>
    <mergeCell ref="D7:H7"/>
    <mergeCell ref="F2:G2"/>
    <mergeCell ref="W2:X2"/>
    <mergeCell ref="C4:C5"/>
    <mergeCell ref="D4:H4"/>
    <mergeCell ref="I4:Q5"/>
    <mergeCell ref="T4:T5"/>
    <mergeCell ref="U4:Y4"/>
  </mergeCells>
  <printOptions/>
  <pageMargins left="0.07874015748031496" right="0.07874015748031496" top="0.2362204724409449" bottom="0.2362204724409449" header="0" footer="0"/>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B2:O35"/>
  <sheetViews>
    <sheetView zoomScalePageLayoutView="0" workbookViewId="0" topLeftCell="A1">
      <selection activeCell="D3" sqref="D3"/>
    </sheetView>
  </sheetViews>
  <sheetFormatPr defaultColWidth="9.140625" defaultRowHeight="15"/>
  <cols>
    <col min="2" max="2" width="11.28125" style="0" customWidth="1"/>
    <col min="4" max="4" width="17.00390625" style="65" customWidth="1"/>
    <col min="6" max="6" width="12.00390625" style="0" customWidth="1"/>
    <col min="7" max="7" width="12.00390625" style="0" hidden="1" customWidth="1"/>
    <col min="8" max="8" width="9.8515625" style="65" hidden="1" customWidth="1"/>
    <col min="9" max="9" width="11.421875" style="0" hidden="1" customWidth="1"/>
    <col min="10" max="15" width="11.140625" style="0" hidden="1" customWidth="1"/>
  </cols>
  <sheetData>
    <row r="2" spans="2:15" ht="15" customHeight="1">
      <c r="B2" s="67" t="s">
        <v>61</v>
      </c>
      <c r="D2" s="73" t="s">
        <v>63</v>
      </c>
      <c r="F2" s="64"/>
      <c r="G2" s="71"/>
      <c r="H2" s="73" t="s">
        <v>49</v>
      </c>
      <c r="I2" s="71" t="s">
        <v>50</v>
      </c>
      <c r="J2" s="73" t="s">
        <v>51</v>
      </c>
      <c r="K2" s="73" t="s">
        <v>52</v>
      </c>
      <c r="L2" s="73" t="s">
        <v>53</v>
      </c>
      <c r="M2" s="73" t="s">
        <v>54</v>
      </c>
      <c r="N2" s="73" t="s">
        <v>55</v>
      </c>
      <c r="O2" s="73" t="s">
        <v>56</v>
      </c>
    </row>
    <row r="3" spans="2:15" ht="15" customHeight="1">
      <c r="B3" s="67" t="s">
        <v>21</v>
      </c>
      <c r="D3" s="76" t="s">
        <v>41</v>
      </c>
      <c r="G3" s="72" t="s">
        <v>113</v>
      </c>
      <c r="H3" s="68">
        <f>IF('入力'!$D31="","",'入力'!$D31)</f>
      </c>
      <c r="I3" s="68">
        <f>IF('入力'!$D53="","",'入力'!$D53)</f>
      </c>
      <c r="J3" s="69">
        <f>IF('入力'!$D75="","",'入力'!$D75)</f>
      </c>
      <c r="K3" s="69">
        <f>IF('入力'!$D97="","",'入力'!$D97)</f>
      </c>
      <c r="L3" s="69">
        <f>IF('入力'!$D119="","",'入力'!$D119)</f>
      </c>
      <c r="M3" s="69">
        <f>IF('入力'!$D141="","",'入力'!$D141)</f>
      </c>
      <c r="N3" s="69">
        <f>IF('入力'!$D163="","",'入力'!$D163)</f>
      </c>
      <c r="O3" s="69">
        <f>IF('入力'!$D185="","",'入力'!$D185)</f>
      </c>
    </row>
    <row r="4" spans="2:15" ht="15" customHeight="1">
      <c r="B4" s="67" t="s">
        <v>22</v>
      </c>
      <c r="D4" s="76" t="s">
        <v>64</v>
      </c>
      <c r="G4" s="72" t="s">
        <v>114</v>
      </c>
      <c r="H4" s="68">
        <f>IF('入力'!$D33="","",'入力'!$D33)</f>
      </c>
      <c r="I4" s="68">
        <f>IF('入力'!$D55="","",'入力'!$D55)</f>
      </c>
      <c r="J4" s="68">
        <f>IF('入力'!$D77="","",'入力'!$D77)</f>
      </c>
      <c r="K4" s="68">
        <f>IF('入力'!$D99="","",'入力'!$D99)</f>
      </c>
      <c r="L4" s="68">
        <f>IF('入力'!$D121="","",'入力'!$D121)</f>
      </c>
      <c r="M4" s="68">
        <f>IF('入力'!$D143="","",'入力'!$D143)</f>
      </c>
      <c r="N4" s="68">
        <f>IF('入力'!$D165="","",'入力'!$D165)</f>
      </c>
      <c r="O4" s="68">
        <f>IF('入力'!$D187="","",'入力'!$D187)</f>
      </c>
    </row>
    <row r="5" spans="2:15" ht="15" customHeight="1">
      <c r="B5" s="67" t="s">
        <v>51</v>
      </c>
      <c r="D5" s="76" t="s">
        <v>65</v>
      </c>
      <c r="F5" t="s">
        <v>26</v>
      </c>
      <c r="G5" s="72" t="s">
        <v>86</v>
      </c>
      <c r="H5" s="68">
        <f>IF('入力'!$D36="","",'入力'!$D36)</f>
      </c>
      <c r="I5" s="68">
        <f>IF('入力'!$D$58="","",'入力'!$D$58)</f>
      </c>
      <c r="J5" s="68">
        <f>IF('入力'!$D$80="","",'入力'!$D$80)</f>
      </c>
      <c r="K5" s="68">
        <f>IF('入力'!$D$102="","",'入力'!$D$102)</f>
      </c>
      <c r="L5" s="68">
        <f>IF('入力'!$D$124="","",'入力'!$D$124)</f>
      </c>
      <c r="M5" s="68">
        <f>IF('入力'!$D$146="","",'入力'!$D$146)</f>
      </c>
      <c r="N5" s="68">
        <f>IF('入力'!$D$168="","",'入力'!$D$168)</f>
      </c>
      <c r="O5" s="68">
        <f>IF('入力'!$D$190="","",'入力'!$D$190)</f>
      </c>
    </row>
    <row r="6" spans="2:15" ht="15" customHeight="1">
      <c r="B6" s="67" t="s">
        <v>52</v>
      </c>
      <c r="D6" s="76" t="s">
        <v>66</v>
      </c>
      <c r="G6" s="72" t="s">
        <v>95</v>
      </c>
      <c r="H6" s="68">
        <f>IF('入力'!$D38="","",'入力'!$D38)</f>
      </c>
      <c r="I6" s="68">
        <f>IF('入力'!$D$60="","",'入力'!$D$60)</f>
      </c>
      <c r="J6" s="68">
        <f>IF('入力'!$D$82="","",'入力'!$D$82)</f>
      </c>
      <c r="K6" s="68">
        <f>IF('入力'!$D$104="","",'入力'!$D$104)</f>
      </c>
      <c r="L6" s="68">
        <f>IF('入力'!$D$126="","",'入力'!$D$126)</f>
      </c>
      <c r="M6" s="68">
        <f>IF('入力'!$D$148="","",'入力'!$D$148)</f>
      </c>
      <c r="N6" s="68">
        <f>IF('入力'!$D$170="","",'入力'!$D$170)</f>
      </c>
      <c r="O6" s="68">
        <f>IF('入力'!$D$192="","",'入力'!$D$192)</f>
      </c>
    </row>
    <row r="7" spans="2:15" ht="15" customHeight="1">
      <c r="B7" s="67" t="s">
        <v>53</v>
      </c>
      <c r="D7" s="76" t="s">
        <v>67</v>
      </c>
      <c r="G7" s="72" t="s">
        <v>96</v>
      </c>
      <c r="H7" s="68">
        <f>IF('入力'!$D40="","",'入力'!$D40)</f>
      </c>
      <c r="I7" s="68">
        <f>IF('入力'!$D$62="","",'入力'!$D$62)</f>
      </c>
      <c r="J7" s="68">
        <f>IF('入力'!$D$84="","",'入力'!$D$84)</f>
      </c>
      <c r="K7" s="68">
        <f>IF('入力'!$D$106="","",'入力'!$D$106)</f>
      </c>
      <c r="L7" s="68">
        <f>IF('入力'!$D$128="","",'入力'!$D$128)</f>
      </c>
      <c r="M7" s="68">
        <f>IF('入力'!$D$150="","",'入力'!$D$150)</f>
      </c>
      <c r="N7" s="68">
        <f>IF('入力'!$D$172="","",'入力'!$D$172)</f>
      </c>
      <c r="O7" s="68">
        <f>IF('入力'!$D$194="","",'入力'!$D$194)</f>
      </c>
    </row>
    <row r="8" spans="2:15" ht="15" customHeight="1">
      <c r="B8" s="67" t="s">
        <v>54</v>
      </c>
      <c r="D8" s="76" t="s">
        <v>68</v>
      </c>
      <c r="G8" s="72" t="s">
        <v>97</v>
      </c>
      <c r="H8" s="68">
        <f>IF('入力'!$D42="","",'入力'!$D42)</f>
      </c>
      <c r="I8" s="68">
        <f>IF('入力'!$D$64="","",'入力'!$D$64)</f>
      </c>
      <c r="J8" s="68">
        <f>IF('入力'!$D$86="","",'入力'!$D$86)</f>
      </c>
      <c r="K8" s="68">
        <f>IF('入力'!$D$108="","",'入力'!$D$108)</f>
      </c>
      <c r="L8" s="68">
        <f>IF('入力'!$D$130="","",'入力'!$D$130)</f>
      </c>
      <c r="M8" s="68">
        <f>IF('入力'!$D$152="","",'入力'!$D$152)</f>
      </c>
      <c r="N8" s="68">
        <f>IF('入力'!$D$174="","",'入力'!$D$174)</f>
      </c>
      <c r="O8" s="68">
        <f>IF('入力'!$D$196="","",'入力'!$D$196)</f>
      </c>
    </row>
    <row r="9" spans="2:15" ht="15" customHeight="1">
      <c r="B9" s="67" t="s">
        <v>55</v>
      </c>
      <c r="D9" s="76" t="s">
        <v>69</v>
      </c>
      <c r="G9" s="72" t="s">
        <v>98</v>
      </c>
      <c r="H9" s="68">
        <f>IF('入力'!$D44="","",'入力'!$D44)</f>
      </c>
      <c r="I9" s="68">
        <f>IF('入力'!$D$66="","",'入力'!$D$66)</f>
      </c>
      <c r="J9" s="68">
        <f>IF('入力'!$D$88="","",'入力'!$D$88)</f>
      </c>
      <c r="K9" s="68">
        <f>IF('入力'!$D$110="","",'入力'!$D$110)</f>
      </c>
      <c r="L9" s="68">
        <f>IF('入力'!$D$132="","",'入力'!$D$132)</f>
      </c>
      <c r="M9" s="68">
        <f>IF('入力'!$D$154="","",'入力'!$D$154)</f>
      </c>
      <c r="N9" s="68">
        <f>IF('入力'!$D$176="","",'入力'!$D$176)</f>
      </c>
      <c r="O9" s="68">
        <f>IF('入力'!$D$198="","",'入力'!$D$198)</f>
      </c>
    </row>
    <row r="10" spans="2:15" ht="15" customHeight="1">
      <c r="B10" s="67" t="s">
        <v>56</v>
      </c>
      <c r="D10" s="76" t="s">
        <v>70</v>
      </c>
      <c r="G10" s="72" t="s">
        <v>100</v>
      </c>
      <c r="H10" s="68">
        <f>IF('入力'!$F$36="","",'入力'!$F$36)</f>
      </c>
      <c r="I10" s="68">
        <f>IF('入力'!$F$58="","",'入力'!$F$58)</f>
      </c>
      <c r="J10" s="68">
        <f>IF('入力'!$F$80="","",'入力'!$F$80)</f>
      </c>
      <c r="K10" s="68">
        <f>IF('入力'!$F$102="","",'入力'!$F$102)</f>
      </c>
      <c r="L10" s="68">
        <f>IF('入力'!$F$124="","",'入力'!$F$124)</f>
      </c>
      <c r="M10" s="68">
        <f>IF('入力'!$F$146="","",'入力'!$F$146)</f>
      </c>
      <c r="N10" s="68">
        <f>IF('入力'!$F$168="","",'入力'!$F$168)</f>
      </c>
      <c r="O10" s="68">
        <f>IF('入力'!$F$190="","",'入力'!$F$190)</f>
      </c>
    </row>
    <row r="11" spans="4:15" ht="13.5">
      <c r="D11" s="76" t="s">
        <v>71</v>
      </c>
      <c r="G11" s="72" t="s">
        <v>99</v>
      </c>
      <c r="H11" s="68">
        <f>IF('入力'!$F$38="","",'入力'!$F$38)</f>
      </c>
      <c r="I11" s="68">
        <f>IF('入力'!$F$60="","",'入力'!$F$60)</f>
      </c>
      <c r="J11" s="68">
        <f>IF('入力'!$F$82="","",'入力'!$F$82)</f>
      </c>
      <c r="K11" s="68">
        <f>IF('入力'!$F$104="","",'入力'!$F$104)</f>
      </c>
      <c r="L11" s="68">
        <f>IF('入力'!$F$126="","",'入力'!$F$126)</f>
      </c>
      <c r="M11" s="68">
        <f>IF('入力'!$F$148="","",'入力'!$F$148)</f>
      </c>
      <c r="N11" s="68">
        <f>IF('入力'!$F$170="","",'入力'!$F$170)</f>
      </c>
      <c r="O11" s="68">
        <f>IF('入力'!$F$192="","",'入力'!$F$192)</f>
      </c>
    </row>
    <row r="12" spans="4:15" ht="13.5">
      <c r="D12" s="76" t="s">
        <v>73</v>
      </c>
      <c r="G12" s="72" t="s">
        <v>101</v>
      </c>
      <c r="H12" s="68">
        <f>IF('入力'!$F$40="","",'入力'!$F$40)</f>
      </c>
      <c r="I12" s="68">
        <f>IF('入力'!$F$62="","",'入力'!$F$62)</f>
      </c>
      <c r="J12" s="68">
        <f>IF('入力'!$F$84="","",'入力'!$F$84)</f>
      </c>
      <c r="K12" s="68">
        <f>IF('入力'!$F$106="","",'入力'!$F$106)</f>
      </c>
      <c r="L12" s="68">
        <f>IF('入力'!$F$128="","",'入力'!$F$128)</f>
      </c>
      <c r="M12" s="68">
        <f>IF('入力'!$F$150="","",'入力'!$F$150)</f>
      </c>
      <c r="N12" s="68">
        <f>IF('入力'!$F$172="","",'入力'!$F$172)</f>
      </c>
      <c r="O12" s="68">
        <f>IF('入力'!$F$194="","",'入力'!$F$194)</f>
      </c>
    </row>
    <row r="13" spans="4:15" ht="13.5">
      <c r="D13" s="76" t="s">
        <v>72</v>
      </c>
      <c r="G13" s="72" t="s">
        <v>102</v>
      </c>
      <c r="H13" s="68">
        <f>IF('入力'!$F$42="","",'入力'!$F$42)</f>
      </c>
      <c r="I13" s="68">
        <f>IF('入力'!$F$64="","",'入力'!$F$64)</f>
      </c>
      <c r="J13" s="68">
        <f>IF('入力'!$F$86="","",'入力'!$F$86)</f>
      </c>
      <c r="K13" s="68">
        <f>IF('入力'!$F$108="","",'入力'!$F$108)</f>
      </c>
      <c r="L13" s="68">
        <f>IF('入力'!$F$130="","",'入力'!$F$130)</f>
      </c>
      <c r="M13" s="68">
        <f>IF('入力'!$F$152="","",'入力'!$F$152)</f>
      </c>
      <c r="N13" s="68">
        <f>IF('入力'!$F$174="","",'入力'!$F$174)</f>
      </c>
      <c r="O13" s="68">
        <f>IF('入力'!$F$196="","",'入力'!$F$196)</f>
      </c>
    </row>
    <row r="14" spans="4:15" ht="13.5">
      <c r="D14" s="76" t="s">
        <v>74</v>
      </c>
      <c r="G14" s="72" t="s">
        <v>103</v>
      </c>
      <c r="H14" s="68">
        <f>IF('入力'!$F$44="","",'入力'!$F$44)</f>
      </c>
      <c r="I14" s="68">
        <f>IF('入力'!$F$66="","",'入力'!$F$66)</f>
      </c>
      <c r="J14" s="68">
        <f>IF('入力'!$F$88="","",'入力'!$F$88)</f>
      </c>
      <c r="K14" s="68">
        <f>IF('入力'!$F$110="","",'入力'!$F$110)</f>
      </c>
      <c r="L14" s="68">
        <f>IF('入力'!$F$132="","",'入力'!$F$132)</f>
      </c>
      <c r="M14" s="68">
        <f>IF('入力'!$F$154="","",'入力'!$F$154)</f>
      </c>
      <c r="N14" s="68">
        <f>IF('入力'!$F$176="","",'入力'!$F$176)</f>
      </c>
      <c r="O14" s="68">
        <f>IF('入力'!$F$198="","",'入力'!$F$198)</f>
      </c>
    </row>
    <row r="15" spans="4:15" ht="13.5">
      <c r="D15" s="76" t="s">
        <v>76</v>
      </c>
      <c r="G15" s="72" t="s">
        <v>87</v>
      </c>
      <c r="H15" s="68">
        <f>IF('入力'!$G$36="","",'入力'!$G$36)</f>
      </c>
      <c r="I15" s="68">
        <f>IF('入力'!$G58="","",'入力'!$G58)</f>
      </c>
      <c r="J15" s="70">
        <f>IF('入力'!$G80="","",'入力'!$G80)</f>
      </c>
      <c r="K15" s="70">
        <f>IF('入力'!$G102="","",'入力'!$G102)</f>
      </c>
      <c r="L15" s="70">
        <f>IF('入力'!$G124="","",'入力'!$G124)</f>
      </c>
      <c r="M15" s="70">
        <f>IF('入力'!$G146="","",'入力'!$G146)</f>
      </c>
      <c r="N15" s="70">
        <f>IF('入力'!$G168="","",'入力'!$G168)</f>
      </c>
      <c r="O15" s="70">
        <f>IF('入力'!$G190="","",'入力'!$G190)</f>
      </c>
    </row>
    <row r="16" spans="4:15" ht="13.5">
      <c r="D16" s="76" t="s">
        <v>77</v>
      </c>
      <c r="G16" s="72" t="s">
        <v>88</v>
      </c>
      <c r="H16" s="68">
        <f>IF('入力'!$G37="","",'入力'!$G37)</f>
      </c>
      <c r="I16" s="68">
        <f>IF('入力'!$G59="","",'入力'!$G59)</f>
      </c>
      <c r="J16" s="70">
        <f>IF('入力'!$G81="","",'入力'!$G81)</f>
      </c>
      <c r="K16" s="70">
        <f>IF('入力'!$G103="","",'入力'!$G103)</f>
      </c>
      <c r="L16" s="70">
        <f>IF('入力'!$G125="","",'入力'!$G125)</f>
      </c>
      <c r="M16" s="70">
        <f>IF('入力'!$G147="","",'入力'!$G147)</f>
      </c>
      <c r="N16" s="70">
        <f>IF('入力'!$G169="","",'入力'!$G169)</f>
      </c>
      <c r="O16" s="70">
        <f>IF('入力'!$G191="","",'入力'!$G191)</f>
      </c>
    </row>
    <row r="17" spans="4:15" ht="13.5">
      <c r="D17" s="76" t="s">
        <v>75</v>
      </c>
      <c r="G17" s="72" t="s">
        <v>89</v>
      </c>
      <c r="H17" s="68">
        <f>IF('入力'!$G38="","",'入力'!$G38)</f>
      </c>
      <c r="I17" s="68">
        <f>IF('入力'!$G60="","",'入力'!$G60)</f>
      </c>
      <c r="J17" s="70">
        <f>IF('入力'!$G82="","",'入力'!$G82)</f>
      </c>
      <c r="K17" s="70">
        <f>IF('入力'!$G104="","",'入力'!$G104)</f>
      </c>
      <c r="L17" s="70">
        <f>IF('入力'!$G126="","",'入力'!$G126)</f>
      </c>
      <c r="M17" s="70">
        <f>IF('入力'!$G148="","",'入力'!$G148)</f>
      </c>
      <c r="N17" s="70">
        <f>IF('入力'!$G170="","",'入力'!$G170)</f>
      </c>
      <c r="O17" s="70">
        <f>IF('入力'!$G192="","",'入力'!$G192)</f>
      </c>
    </row>
    <row r="18" spans="4:15" ht="13.5">
      <c r="D18" s="76" t="s">
        <v>78</v>
      </c>
      <c r="G18" s="72" t="s">
        <v>90</v>
      </c>
      <c r="H18" s="68">
        <f>IF('入力'!$G39="","",'入力'!$G39)</f>
      </c>
      <c r="I18" s="68">
        <f>IF('入力'!$G61="","",'入力'!$G61)</f>
      </c>
      <c r="J18" s="70">
        <f>IF('入力'!$G83="","",'入力'!$G83)</f>
      </c>
      <c r="K18" s="70">
        <f>IF('入力'!$G105="","",'入力'!$G105)</f>
      </c>
      <c r="L18" s="70">
        <f>IF('入力'!$G127="","",'入力'!$G127)</f>
      </c>
      <c r="M18" s="70">
        <f>IF('入力'!$G149="","",'入力'!$G149)</f>
      </c>
      <c r="N18" s="70">
        <f>IF('入力'!$G171="","",'入力'!$G171)</f>
      </c>
      <c r="O18" s="70">
        <f>IF('入力'!$G193="","",'入力'!$G193)</f>
      </c>
    </row>
    <row r="19" spans="4:15" ht="13.5">
      <c r="D19" s="76" t="s">
        <v>79</v>
      </c>
      <c r="G19" s="72" t="s">
        <v>91</v>
      </c>
      <c r="H19" s="68">
        <f>IF('入力'!$G40="","",'入力'!$G40)</f>
      </c>
      <c r="I19" s="68">
        <f>IF('入力'!$G62="","",'入力'!$G62)</f>
      </c>
      <c r="J19" s="70">
        <f>IF('入力'!$G84="","",'入力'!$G84)</f>
      </c>
      <c r="K19" s="70">
        <f>IF('入力'!$G106="","",'入力'!$G106)</f>
      </c>
      <c r="L19" s="70">
        <f>IF('入力'!$G128="","",'入力'!$G128)</f>
      </c>
      <c r="M19" s="70">
        <f>IF('入力'!$G150="","",'入力'!$G150)</f>
      </c>
      <c r="N19" s="70">
        <f>IF('入力'!$G172="","",'入力'!$G172)</f>
      </c>
      <c r="O19" s="70">
        <f>IF('入力'!$G194="","",'入力'!$G194)</f>
      </c>
    </row>
    <row r="20" spans="4:15" ht="13.5">
      <c r="D20" s="76" t="s">
        <v>80</v>
      </c>
      <c r="G20" s="72" t="s">
        <v>92</v>
      </c>
      <c r="H20" s="68">
        <f>IF('入力'!$G41="","",'入力'!$G41)</f>
      </c>
      <c r="I20" s="68">
        <f>IF('入力'!$G63="","",'入力'!$G63)</f>
      </c>
      <c r="J20" s="70">
        <f>IF('入力'!$G85="","",'入力'!$G85)</f>
      </c>
      <c r="K20" s="70">
        <f>IF('入力'!$G107="","",'入力'!$G107)</f>
      </c>
      <c r="L20" s="70">
        <f>IF('入力'!$G129="","",'入力'!$G129)</f>
      </c>
      <c r="M20" s="70">
        <f>IF('入力'!$G151="","",'入力'!$G151)</f>
      </c>
      <c r="N20" s="70">
        <f>IF('入力'!$G173="","",'入力'!$G173)</f>
      </c>
      <c r="O20" s="70">
        <f>IF('入力'!$G195="","",'入力'!$G195)</f>
      </c>
    </row>
    <row r="21" spans="4:15" ht="13.5">
      <c r="D21" s="76" t="s">
        <v>81</v>
      </c>
      <c r="G21" s="72" t="s">
        <v>93</v>
      </c>
      <c r="H21" s="68">
        <f>IF('入力'!$G42="","",'入力'!$G42)</f>
      </c>
      <c r="I21" s="68">
        <f>IF('入力'!$G64="","",'入力'!$G64)</f>
      </c>
      <c r="J21" s="70">
        <f>IF('入力'!$G86="","",'入力'!$G86)</f>
      </c>
      <c r="K21" s="70">
        <f>IF('入力'!$G108="","",'入力'!$G108)</f>
      </c>
      <c r="L21" s="70">
        <f>IF('入力'!$G130="","",'入力'!$G130)</f>
      </c>
      <c r="M21" s="70">
        <f>IF('入力'!$G152="","",'入力'!$G152)</f>
      </c>
      <c r="N21" s="70">
        <f>IF('入力'!$G174="","",'入力'!$G174)</f>
      </c>
      <c r="O21" s="70">
        <f>IF('入力'!$G196="","",'入力'!$G196)</f>
      </c>
    </row>
    <row r="22" spans="4:15" ht="13.5">
      <c r="D22" s="76" t="s">
        <v>82</v>
      </c>
      <c r="G22" s="72" t="s">
        <v>94</v>
      </c>
      <c r="H22" s="68">
        <f>IF('入力'!$G43="","",'入力'!$G43)</f>
      </c>
      <c r="I22" s="68">
        <f>IF('入力'!$G65="","",'入力'!$G65)</f>
      </c>
      <c r="J22" s="70">
        <f>IF('入力'!$G87="","",'入力'!$G87)</f>
      </c>
      <c r="K22" s="70">
        <f>IF('入力'!$G109="","",'入力'!$G109)</f>
      </c>
      <c r="L22" s="70">
        <f>IF('入力'!$G131="","",'入力'!$G131)</f>
      </c>
      <c r="M22" s="70">
        <f>IF('入力'!$G153="","",'入力'!$G153)</f>
      </c>
      <c r="N22" s="70">
        <f>IF('入力'!$G175="","",'入力'!$G175)</f>
      </c>
      <c r="O22" s="70">
        <f>IF('入力'!$G197="","",'入力'!$G197)</f>
      </c>
    </row>
    <row r="23" spans="4:15" ht="13.5">
      <c r="D23" s="76" t="s">
        <v>83</v>
      </c>
      <c r="G23" s="72" t="s">
        <v>115</v>
      </c>
      <c r="H23" s="68">
        <f>IF('入力'!$G44="","",'入力'!$G44)</f>
      </c>
      <c r="I23" s="68">
        <f>IF('入力'!$G66="","",'入力'!$G66)</f>
      </c>
      <c r="J23" s="70">
        <f>IF('入力'!$G88="","",'入力'!$G88)</f>
      </c>
      <c r="K23" s="70">
        <f>IF('入力'!$G110="","",'入力'!$G110)</f>
      </c>
      <c r="L23" s="70">
        <f>IF('入力'!$G132="","",'入力'!$G132)</f>
      </c>
      <c r="M23" s="70">
        <f>IF('入力'!$G154="","",'入力'!$G154)</f>
      </c>
      <c r="N23" s="70">
        <f>IF('入力'!$G176="","",'入力'!$G176)</f>
      </c>
      <c r="O23" s="70">
        <f>IF('入力'!$G198="","",'入力'!$G198)</f>
      </c>
    </row>
    <row r="24" spans="4:15" ht="13.5">
      <c r="D24" s="76" t="s">
        <v>84</v>
      </c>
      <c r="G24" s="72" t="s">
        <v>116</v>
      </c>
      <c r="H24" s="68">
        <f>IF('入力'!$G45="","",'入力'!$G45)</f>
      </c>
      <c r="I24" s="68">
        <f>IF('入力'!$G67="","",'入力'!$G67)</f>
      </c>
      <c r="J24" s="70">
        <f>IF('入力'!$G89="","",'入力'!$G89)</f>
      </c>
      <c r="K24" s="70">
        <f>IF('入力'!$G111="","",'入力'!$G111)</f>
      </c>
      <c r="L24" s="70">
        <f>IF('入力'!$G133="","",'入力'!$G133)</f>
      </c>
      <c r="M24" s="70">
        <f>IF('入力'!$G155="","",'入力'!$G155)</f>
      </c>
      <c r="N24" s="70">
        <f>IF('入力'!$G177="","",'入力'!$G177)</f>
      </c>
      <c r="O24" s="70">
        <f>IF('入力'!$G199="","",'入力'!$G199)</f>
      </c>
    </row>
    <row r="25" spans="4:15" ht="13.5">
      <c r="D25" s="76" t="s">
        <v>85</v>
      </c>
      <c r="G25" s="72" t="s">
        <v>111</v>
      </c>
      <c r="H25" s="68">
        <f>IF('入力'!$H36="","",'入力'!$H36)</f>
      </c>
      <c r="I25" s="68">
        <f>IF('入力'!$H58="","",'入力'!$H58)</f>
      </c>
      <c r="J25" s="68">
        <f>IF('入力'!$H80="","",'入力'!$H80)</f>
      </c>
      <c r="K25" s="68">
        <f>IF('入力'!$H102="","",'入力'!$H102)</f>
      </c>
      <c r="L25" s="68">
        <f>IF('入力'!$H124="","",'入力'!$H124)</f>
      </c>
      <c r="M25" s="68">
        <f>IF('入力'!$H146="","",'入力'!$H146)</f>
      </c>
      <c r="N25" s="68">
        <f>IF('入力'!$H168="","",'入力'!$H168)</f>
      </c>
      <c r="O25" s="68">
        <f>IF('入力'!$H190="","",'入力'!$H190)</f>
      </c>
    </row>
    <row r="26" spans="7:15" ht="13.5">
      <c r="G26" s="72" t="s">
        <v>104</v>
      </c>
      <c r="H26" s="68">
        <f>IF('入力'!$H37="","",'入力'!$H37)</f>
      </c>
      <c r="I26" s="68">
        <f>IF('入力'!$H59="","",'入力'!$H59)</f>
      </c>
      <c r="J26" s="68">
        <f>IF('入力'!$H81="","",'入力'!$H81)</f>
      </c>
      <c r="K26" s="68">
        <f>IF('入力'!$H103="","",'入力'!$H103)</f>
      </c>
      <c r="L26" s="68">
        <f>IF('入力'!$H125="","",'入力'!$H125)</f>
      </c>
      <c r="M26" s="68">
        <f>IF('入力'!$H147="","",'入力'!$H147)</f>
      </c>
      <c r="N26" s="68">
        <f>IF('入力'!$H169="","",'入力'!$H169)</f>
      </c>
      <c r="O26" s="68">
        <f>IF('入力'!$H191="","",'入力'!$H191)</f>
      </c>
    </row>
    <row r="27" spans="7:15" ht="13.5">
      <c r="G27" s="72" t="s">
        <v>105</v>
      </c>
      <c r="H27" s="68">
        <f>IF('入力'!$H38="","",'入力'!$H38)</f>
      </c>
      <c r="I27" s="68">
        <f>IF('入力'!$H60="","",'入力'!$H60)</f>
      </c>
      <c r="J27" s="68">
        <f>IF('入力'!$H82="","",'入力'!$H82)</f>
      </c>
      <c r="K27" s="68">
        <f>IF('入力'!$H104="","",'入力'!$H104)</f>
      </c>
      <c r="L27" s="68">
        <f>IF('入力'!$H126="","",'入力'!$H126)</f>
      </c>
      <c r="M27" s="68">
        <f>IF('入力'!$H148="","",'入力'!$H148)</f>
      </c>
      <c r="N27" s="68">
        <f>IF('入力'!$H170="","",'入力'!$H170)</f>
      </c>
      <c r="O27" s="68">
        <f>IF('入力'!$H192="","",'入力'!$H192)</f>
      </c>
    </row>
    <row r="28" spans="7:15" ht="13.5">
      <c r="G28" s="72" t="s">
        <v>106</v>
      </c>
      <c r="H28" s="68">
        <f>IF('入力'!$H39="","",'入力'!$H39)</f>
      </c>
      <c r="I28" s="68">
        <f>IF('入力'!$H61="","",'入力'!$H61)</f>
      </c>
      <c r="J28" s="68">
        <f>IF('入力'!$H83="","",'入力'!$H83)</f>
      </c>
      <c r="K28" s="68">
        <f>IF('入力'!$H105="","",'入力'!$H105)</f>
      </c>
      <c r="L28" s="68">
        <f>IF('入力'!$H127="","",'入力'!$H127)</f>
      </c>
      <c r="M28" s="68">
        <f>IF('入力'!$H149="","",'入力'!$H149)</f>
      </c>
      <c r="N28" s="68">
        <f>IF('入力'!$H171="","",'入力'!$H171)</f>
      </c>
      <c r="O28" s="68">
        <f>IF('入力'!$H193="","",'入力'!$H193)</f>
      </c>
    </row>
    <row r="29" spans="7:15" ht="13.5">
      <c r="G29" s="72" t="s">
        <v>107</v>
      </c>
      <c r="H29" s="68">
        <f>IF('入力'!$H40="","",'入力'!$H40)</f>
      </c>
      <c r="I29" s="68">
        <f>IF('入力'!$H62="","",'入力'!$H62)</f>
      </c>
      <c r="J29" s="68">
        <f>IF('入力'!$H84="","",'入力'!$H84)</f>
      </c>
      <c r="K29" s="68">
        <f>IF('入力'!$H106="","",'入力'!$H106)</f>
      </c>
      <c r="L29" s="68">
        <f>IF('入力'!$H128="","",'入力'!$H128)</f>
      </c>
      <c r="M29" s="68">
        <f>IF('入力'!$H150="","",'入力'!$H150)</f>
      </c>
      <c r="N29" s="68">
        <f>IF('入力'!$H172="","",'入力'!$H172)</f>
      </c>
      <c r="O29" s="68">
        <f>IF('入力'!$H194="","",'入力'!$H194)</f>
      </c>
    </row>
    <row r="30" spans="7:15" ht="13.5">
      <c r="G30" s="72" t="s">
        <v>108</v>
      </c>
      <c r="H30" s="68">
        <f>IF('入力'!$H41="","",'入力'!$H41)</f>
      </c>
      <c r="I30" s="68">
        <f>IF('入力'!$H63="","",'入力'!$H63)</f>
      </c>
      <c r="J30" s="68">
        <f>IF('入力'!$H85="","",'入力'!$H85)</f>
      </c>
      <c r="K30" s="68">
        <f>IF('入力'!$H107="","",'入力'!$H107)</f>
      </c>
      <c r="L30" s="68">
        <f>IF('入力'!$H129="","",'入力'!$H129)</f>
      </c>
      <c r="M30" s="68">
        <f>IF('入力'!$H151="","",'入力'!$H151)</f>
      </c>
      <c r="N30" s="68">
        <f>IF('入力'!$H173="","",'入力'!$H173)</f>
      </c>
      <c r="O30" s="68">
        <f>IF('入力'!$H195="","",'入力'!$H195)</f>
      </c>
    </row>
    <row r="31" spans="7:15" ht="13.5">
      <c r="G31" s="72" t="s">
        <v>109</v>
      </c>
      <c r="H31" s="68">
        <f>IF('入力'!$H42="","",'入力'!$H42)</f>
      </c>
      <c r="I31" s="68">
        <f>IF('入力'!$H64="","",'入力'!$H64)</f>
      </c>
      <c r="J31" s="68">
        <f>IF('入力'!$H86="","",'入力'!$H86)</f>
      </c>
      <c r="K31" s="68">
        <f>IF('入力'!$H108="","",'入力'!$H108)</f>
      </c>
      <c r="L31" s="68">
        <f>IF('入力'!$H130="","",'入力'!$H130)</f>
      </c>
      <c r="M31" s="68">
        <f>IF('入力'!$H152="","",'入力'!$H152)</f>
      </c>
      <c r="N31" s="68">
        <f>IF('入力'!$H174="","",'入力'!$H174)</f>
      </c>
      <c r="O31" s="68">
        <f>IF('入力'!$H196="","",'入力'!$H196)</f>
      </c>
    </row>
    <row r="32" spans="7:15" ht="13.5">
      <c r="G32" s="72" t="s">
        <v>110</v>
      </c>
      <c r="H32" s="68">
        <f>IF('入力'!$H43="","",'入力'!$H43)</f>
      </c>
      <c r="I32" s="68">
        <f>IF('入力'!$H65="","",'入力'!$H65)</f>
      </c>
      <c r="J32" s="68">
        <f>IF('入力'!$H87="","",'入力'!$H87)</f>
      </c>
      <c r="K32" s="68">
        <f>IF('入力'!$H109="","",'入力'!$H109)</f>
      </c>
      <c r="L32" s="68">
        <f>IF('入力'!$H131="","",'入力'!$H131)</f>
      </c>
      <c r="M32" s="68">
        <f>IF('入力'!$H153="","",'入力'!$H153)</f>
      </c>
      <c r="N32" s="68">
        <f>IF('入力'!$H175="","",'入力'!$H175)</f>
      </c>
      <c r="O32" s="68">
        <f>IF('入力'!$H197="","",'入力'!$H197)</f>
      </c>
    </row>
    <row r="33" spans="7:15" ht="13.5">
      <c r="G33" s="72" t="s">
        <v>117</v>
      </c>
      <c r="H33" s="68">
        <f>IF('入力'!$H44="","",'入力'!$H44)</f>
      </c>
      <c r="I33" s="68">
        <f>IF('入力'!$H66="","",'入力'!$H66)</f>
      </c>
      <c r="J33" s="68">
        <f>IF('入力'!$H88="","",'入力'!$H88)</f>
      </c>
      <c r="K33" s="68">
        <f>IF('入力'!$H110="","",'入力'!$H110)</f>
      </c>
      <c r="L33" s="68">
        <f>IF('入力'!$H132="","",'入力'!$H132)</f>
      </c>
      <c r="M33" s="68">
        <f>IF('入力'!$H154="","",'入力'!$H154)</f>
      </c>
      <c r="N33" s="68">
        <f>IF('入力'!$H176="","",'入力'!$H176)</f>
      </c>
      <c r="O33" s="68">
        <f>IF('入力'!$H198="","",'入力'!$H198)</f>
      </c>
    </row>
    <row r="34" spans="7:15" ht="13.5">
      <c r="G34" s="72" t="s">
        <v>118</v>
      </c>
      <c r="H34" s="68">
        <f>IF('入力'!$H45="","",'入力'!$H45)</f>
      </c>
      <c r="I34" s="68">
        <f>IF('入力'!$H67="","",'入力'!$H67)</f>
      </c>
      <c r="J34" s="68">
        <f>IF('入力'!$H89="","",'入力'!$H89)</f>
      </c>
      <c r="K34" s="68">
        <f>IF('入力'!$H111="","",'入力'!$H111)</f>
      </c>
      <c r="L34" s="68">
        <f>IF('入力'!$H133="","",'入力'!$H133)</f>
      </c>
      <c r="M34" s="68">
        <f>IF('入力'!$H155="","",'入力'!$H155)</f>
      </c>
      <c r="N34" s="68">
        <f>IF('入力'!$H177="","",'入力'!$H177)</f>
      </c>
      <c r="O34" s="68">
        <f>IF('入力'!$H199="","",'入力'!$H199)</f>
      </c>
    </row>
    <row r="35" spans="7:15" ht="13.5">
      <c r="G35" s="72" t="s">
        <v>112</v>
      </c>
      <c r="H35" s="68">
        <f>IF('入力'!$D47="","",'入力'!$D47)</f>
      </c>
      <c r="I35" s="68">
        <f>IF('入力'!$D69="","",'入力'!$D69)</f>
      </c>
      <c r="J35" s="68">
        <f>IF('入力'!$D91="","",'入力'!$D91)</f>
      </c>
      <c r="K35" s="68">
        <f>IF('入力'!$D113="","",'入力'!$D113)</f>
      </c>
      <c r="L35" s="68">
        <f>IF('入力'!$D135="","",'入力'!$D135)</f>
      </c>
      <c r="M35" s="68">
        <f>IF('入力'!$D157="","",'入力'!$D157)</f>
      </c>
      <c r="N35" s="68">
        <f>IF('入力'!$D179="","",'入力'!$D179)</f>
      </c>
      <c r="O35" s="68">
        <f>IF('入力'!$D201="","",'入力'!$D201)</f>
      </c>
    </row>
  </sheetData>
  <sheetProtection password="DE3D" sheet="1" scenarios="1" select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2011-12-17T01:41:04Z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